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5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3" activeTab="3"/>
  </bookViews>
  <sheets>
    <sheet name="Balance Sheets Chilean GAAP" sheetId="1" state="hidden" r:id="rId3"/>
    <sheet name="Annual Income Stmt Chilean GAAP" sheetId="2" state="hidden" r:id="rId4"/>
    <sheet name="Qtrly Income Stmt Chile GAAP" sheetId="3" state="hidden" r:id="rId5"/>
    <sheet name="Balance Sheets IFRS" sheetId="4" state="visible" r:id="rId6"/>
    <sheet name="Quarterly Income Statement IFRS" sheetId="5" state="visible" r:id="rId7"/>
    <sheet name="Annual Income Statement IFRS" sheetId="6" state="visible" r:id="rId8"/>
    <sheet name="Annual Cash Flow" sheetId="7" state="visible" r:id="rId9"/>
    <sheet name="Quarterly Cash Flow" sheetId="8" state="visible" r:id="rId10"/>
  </sheets>
  <definedNames>
    <definedName function="false" hidden="false" name="imesa" vbProcedure="false">#REF!</definedName>
    <definedName function="false" hidden="false" name="mes" vbProcedure="false">#REF!</definedName>
    <definedName function="false" hidden="false" name="mesa" vbProcedure="false">#REF!</definedName>
    <definedName function="false" hidden="false" name="Mes_Actual" vbProcedure="false">#REF!</definedName>
    <definedName function="false" hidden="false" name="Mes_Anterior" vbProcedure="false">#REF!</definedName>
    <definedName function="false" hidden="false" name="moneda" vbProcedure="false">#REF!</definedName>
    <definedName function="false" hidden="false" name="umesa" vbProcedure="false">#REF!</definedName>
    <definedName function="false" hidden="false" name="yui" vbProcedure="false">#REF!</definedName>
    <definedName function="false" hidden="false" localSheetId="3" name="_xlnm.Print_Area" vbProcedure="false">'balances ifrs'!$a$1:$bo$29</definedName>
    <definedName function="false" hidden="false" localSheetId="3" name="_xlnm.Print_Titles" vbProcedure="false">'balances ifrs'!$a:$a</definedName>
    <definedName function="false" hidden="false" localSheetId="4" name="_xlnm.Print_Area" vbProcedure="false">'est.resultado trim. ifrs'!$a$1:$bc$111</definedName>
    <definedName function="false" hidden="false" localSheetId="4" name="_xlnm.Print_Titles" vbProcedure="false">'est.resultado trim. ifrs'!$a:$a</definedName>
    <definedName function="false" hidden="false" localSheetId="5" name="_xlnm.Print_Area" vbProcedure="false">'est.resultado anual ifrs'!$a$1:$o$110</definedName>
    <definedName function="false" hidden="false" localSheetId="7" name="_xlnm.Print_Area" vbProcedure="false">'flujo efectivo trimestre'!$a$1:$ay$33</definedName>
    <definedName function="false" hidden="false" localSheetId="7" name="_xlnm.Print_Titles" vbProcedure="false">'flujo efectivo trimestre'!$a:$a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5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R10" authorId="0">
      <text>
        <r>
          <rPr>
            <sz val="10"/>
            <rFont val="Arial"/>
            <family val="2"/>
          </rPr>
          <t xml:space="preserve">Beatriz I. Matus Urra:
Al cierre de Sept-23, actualizar con datos del Balance de prueba del año 2023 buscar las columnas y restar sept-22  con jun-22</t>
        </r>
      </text>
    </comment>
    <comment ref="AR14" authorId="0">
      <text>
        <r>
          <rPr>
            <sz val="10"/>
            <rFont val="Arial"/>
            <family val="2"/>
          </rPr>
          <t xml:space="preserve">Beatriz I. Matus Urra:
Al cierre de Sept-23, actualizar con datos del Balance de prueba del año 2023 buscar las columnas y restar sept-22  con jun-22</t>
        </r>
      </text>
    </comment>
    <comment ref="AR39" authorId="0">
      <text>
        <r>
          <rPr>
            <sz val="10"/>
            <rFont val="Arial"/>
            <family val="2"/>
          </rPr>
          <t xml:space="preserve">Beatriz I. Matus Urra:
Al cierre de Sept-23 ajustar con datos de ajuste.</t>
        </r>
      </text>
    </comment>
    <comment ref="AR41" authorId="0">
      <text>
        <r>
          <rPr>
            <sz val="10"/>
            <rFont val="Arial"/>
            <family val="2"/>
          </rPr>
          <t xml:space="preserve">Beatriz I. Matus Urra:
En Sept-23 realizar el ajuste para Q3</t>
        </r>
      </text>
    </comment>
    <comment ref="AS10" authorId="0">
      <text>
        <r>
          <rPr>
            <sz val="10"/>
            <rFont val="Arial"/>
            <family val="2"/>
          </rPr>
          <t xml:space="preserve">Beatriz I. Matus Urra:
en Sept-23 reversar el ajuste realizado en columna AR
Al cierre de dic-23 dejar solo el ajuste que corresponde al Q4
actualizar con datos del Balance de prueba del año 2023 buscar las columnas y restar dic-22  con sep-22.</t>
        </r>
      </text>
    </comment>
    <comment ref="AS14" authorId="0">
      <text>
        <r>
          <rPr>
            <sz val="10"/>
            <rFont val="Arial"/>
            <family val="2"/>
          </rPr>
          <t xml:space="preserve">Beatriz I. Matus Urra:
en Sept-23 reversar el ajuste realizado en columna AR
Al cierre de dic-23 dejar solo el ajuste que corresponde al Q4
actualizar con datos del Balance de prueba del año 2023 buscar las columnas y restar dic-22  con sep-22.</t>
        </r>
      </text>
    </comment>
    <comment ref="AS39" authorId="0">
      <text>
        <r>
          <rPr>
            <sz val="10"/>
            <rFont val="Arial"/>
            <family val="2"/>
          </rPr>
          <t xml:space="preserve">Beatriz I. Matus Urra:
en Q3 agregar reversar ajuste realizado en la columna AR, como se ha hecho en Q1 y Q2, para que cuadre el año cuando se suman los cuatro trimestres-
En cierre de Dic-23 ajustar solo con el saldo que corresponde al Q4</t>
        </r>
      </text>
    </comment>
    <comment ref="AS41" authorId="0">
      <text>
        <r>
          <rPr>
            <sz val="10"/>
            <rFont val="Arial"/>
            <family val="2"/>
          </rPr>
          <t xml:space="preserve">Beatriz I. Matus Urra:
en Q3 agregar reversar ajuste realizado en la columna AR, como se ha hecho en Q1 y Q2, para que cuadre el año cuando se suman los cuatro trimestres-
En cierre de Dic-23 ajustar solo con el saldo que corresponde al Q4</t>
        </r>
      </text>
    </comment>
    <comment ref="AT10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T14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T39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T41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U10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U14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U39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U41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V10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V14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V39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V41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W14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W39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W41" authorId="0">
      <text>
        <r>
          <rPr>
            <sz val="10"/>
            <rFont val="Arial"/>
            <family val="2"/>
          </rPr>
          <t xml:space="preserve">24-04-2024: Se realiza reclasificación de costos y gastos en Multicaja.</t>
        </r>
      </text>
    </comment>
    <comment ref="AX39" authorId="0">
      <text>
        <r>
          <rPr>
            <sz val="10"/>
            <rFont val="Arial"/>
            <family val="2"/>
          </rPr>
          <t xml:space="preserve">24/07/2025
Distribución del Ajuste Cluster que fue cargado acumulado a jun-24</t>
        </r>
      </text>
    </comment>
    <comment ref="BB43" authorId="0">
      <text>
        <r>
          <rPr>
            <sz val="10"/>
            <rFont val="Arial"/>
            <family val="2"/>
          </rPr>
          <t xml:space="preserve">Matus Urra, Beatriz Irene:
mar-26, se ajustan -5,02 que está en EBITDA Ajuste Cluster y no corresponde</t>
        </r>
      </text>
    </comment>
    <comment ref="BC43" authorId="0">
      <text>
        <r>
          <rPr>
            <sz val="10"/>
            <rFont val="Arial"/>
            <family val="2"/>
          </rPr>
          <t xml:space="preserve">reversa de EBITDA empresa de ajuste quedó con error en Q1</t>
        </r>
      </text>
    </comment>
  </commentList>
</comments>
</file>

<file path=xl/sharedStrings.xml><?xml version="1.0" encoding="utf-8"?>
<sst xmlns="http://schemas.openxmlformats.org/spreadsheetml/2006/main" count="711" uniqueCount="202">
  <si>
    <t xml:space="preserve">SONDA  S.A.</t>
  </si>
  <si>
    <t xml:space="preserve">FINANCIAL STATEMENTS SUMMARY</t>
  </si>
  <si>
    <t xml:space="preserve">Millions of Ch$ as reported in each period - Historical</t>
  </si>
  <si>
    <t xml:space="preserve">Consolidated figures  (Chilean GAAP)</t>
  </si>
  <si>
    <t xml:space="preserve">1Q07</t>
  </si>
  <si>
    <t xml:space="preserve">2Q07</t>
  </si>
  <si>
    <t xml:space="preserve">3Q07</t>
  </si>
  <si>
    <t xml:space="preserve">4Q07</t>
  </si>
  <si>
    <t xml:space="preserve">1Q08</t>
  </si>
  <si>
    <t xml:space="preserve">2Q08</t>
  </si>
  <si>
    <t xml:space="preserve">3Q08</t>
  </si>
  <si>
    <t xml:space="preserve">4Q08</t>
  </si>
  <si>
    <t xml:space="preserve">1Q09</t>
  </si>
  <si>
    <t xml:space="preserve">2Q09</t>
  </si>
  <si>
    <t xml:space="preserve">3Q09</t>
  </si>
  <si>
    <t xml:space="preserve">4Q09</t>
  </si>
  <si>
    <t xml:space="preserve">BALANCE SHEET</t>
  </si>
  <si>
    <t xml:space="preserve">Assets</t>
  </si>
  <si>
    <t xml:space="preserve">Current Assets</t>
  </si>
  <si>
    <t xml:space="preserve">Cash and Cash Equivalents    *</t>
  </si>
  <si>
    <t xml:space="preserve">Accounts Receivable    **</t>
  </si>
  <si>
    <t xml:space="preserve">Inventories</t>
  </si>
  <si>
    <t xml:space="preserve">Other Short-Term Assets</t>
  </si>
  <si>
    <t xml:space="preserve">Fixed Assets</t>
  </si>
  <si>
    <t xml:space="preserve">Investment in Related Companies</t>
  </si>
  <si>
    <t xml:space="preserve">Other Assets</t>
  </si>
  <si>
    <t xml:space="preserve">Liabilities</t>
  </si>
  <si>
    <t xml:space="preserve">Current Liabilities</t>
  </si>
  <si>
    <t xml:space="preserve">Short-Term Financial Debt</t>
  </si>
  <si>
    <t xml:space="preserve">Other Current Liabilities</t>
  </si>
  <si>
    <t xml:space="preserve">Long-Term Financial Debt</t>
  </si>
  <si>
    <t xml:space="preserve">Other Long-Term Liabilities</t>
  </si>
  <si>
    <t xml:space="preserve">Minority Interest</t>
  </si>
  <si>
    <t xml:space="preserve">Equity</t>
  </si>
  <si>
    <t xml:space="preserve">Total Liabilities + Equity</t>
  </si>
  <si>
    <t xml:space="preserve">* : includes Cash on Hand, Time Deposits, and Marketable Securities </t>
  </si>
  <si>
    <t xml:space="preserve">** : includes Trade Receivables, Notes Receivable, Sundry Receivables, and Notes and Accounts Receivable from Related Companies </t>
  </si>
  <si>
    <t xml:space="preserve">ANNUAL INCOME STATEMENTS SUMMARY</t>
  </si>
  <si>
    <t xml:space="preserve">INCOME STATEMENT</t>
  </si>
  <si>
    <t xml:space="preserve">Operating Revenue</t>
  </si>
  <si>
    <t xml:space="preserve">Operating Costs</t>
  </si>
  <si>
    <t xml:space="preserve">Gross Margin</t>
  </si>
  <si>
    <t xml:space="preserve">Selling and Administrative Expenses</t>
  </si>
  <si>
    <t xml:space="preserve">Operating Income</t>
  </si>
  <si>
    <t xml:space="preserve">Financial Income</t>
  </si>
  <si>
    <t xml:space="preserve">Financial Expenses</t>
  </si>
  <si>
    <t xml:space="preserve">Other Income (Expenses), net</t>
  </si>
  <si>
    <t xml:space="preserve">Price-Level Restatement and Exchange Differences</t>
  </si>
  <si>
    <t xml:space="preserve">Non-Operating Income</t>
  </si>
  <si>
    <t xml:space="preserve">Income Before Taxes</t>
  </si>
  <si>
    <t xml:space="preserve">Income Tax</t>
  </si>
  <si>
    <t xml:space="preserve">Amortization of Goodwill on Investments</t>
  </si>
  <si>
    <t xml:space="preserve">Net Income for the Period</t>
  </si>
  <si>
    <t xml:space="preserve">ANNUAL REGIONAL SUMMARY</t>
  </si>
  <si>
    <t xml:space="preserve">Consolidated figures</t>
  </si>
  <si>
    <t xml:space="preserve">CHILE</t>
  </si>
  <si>
    <t xml:space="preserve">Revenue</t>
  </si>
  <si>
    <t xml:space="preserve">Platforms</t>
  </si>
  <si>
    <t xml:space="preserve">IT Services</t>
  </si>
  <si>
    <t xml:space="preserve">Applications</t>
  </si>
  <si>
    <t xml:space="preserve">Operating Margin</t>
  </si>
  <si>
    <t xml:space="preserve">EBITDA</t>
  </si>
  <si>
    <t xml:space="preserve">Operating Margin (%)</t>
  </si>
  <si>
    <t xml:space="preserve">EBITDA Margin</t>
  </si>
  <si>
    <t xml:space="preserve">BRAZIL</t>
  </si>
  <si>
    <t xml:space="preserve">MEXICO</t>
  </si>
  <si>
    <t xml:space="preserve">OPLA</t>
  </si>
  <si>
    <t xml:space="preserve">TOTAL  CONSOLIDATED</t>
  </si>
  <si>
    <t xml:space="preserve">QUARTERLY INCOME STATEMENTS SUMMARY</t>
  </si>
  <si>
    <t xml:space="preserve">QUARTERLY REGIONAL SUMMARY</t>
  </si>
  <si>
    <t xml:space="preserve">STATEMENTS OF FINANCIAL POSITION SUMMARY</t>
  </si>
  <si>
    <t xml:space="preserve">Millions of Chilean pesos Ch$ </t>
  </si>
  <si>
    <t xml:space="preserve">1Q10</t>
  </si>
  <si>
    <t xml:space="preserve">2Q10</t>
  </si>
  <si>
    <t xml:space="preserve">3Q10</t>
  </si>
  <si>
    <t xml:space="preserve">4Q10</t>
  </si>
  <si>
    <t xml:space="preserve">1Q11</t>
  </si>
  <si>
    <t xml:space="preserve">2Q11</t>
  </si>
  <si>
    <t xml:space="preserve">3Q11</t>
  </si>
  <si>
    <t xml:space="preserve">4Q11</t>
  </si>
  <si>
    <t xml:space="preserve">1Q12</t>
  </si>
  <si>
    <t xml:space="preserve">2Q12</t>
  </si>
  <si>
    <t xml:space="preserve">3Q12</t>
  </si>
  <si>
    <t xml:space="preserve">4Q12</t>
  </si>
  <si>
    <t xml:space="preserve">1Q13</t>
  </si>
  <si>
    <t xml:space="preserve">2Q13</t>
  </si>
  <si>
    <t xml:space="preserve">3Q13</t>
  </si>
  <si>
    <t xml:space="preserve">4Q13</t>
  </si>
  <si>
    <t xml:space="preserve">1Q14</t>
  </si>
  <si>
    <t xml:space="preserve">2Q14</t>
  </si>
  <si>
    <t xml:space="preserve">3Q14</t>
  </si>
  <si>
    <t xml:space="preserve">4Q14</t>
  </si>
  <si>
    <t xml:space="preserve">1Q15</t>
  </si>
  <si>
    <t xml:space="preserve">2Q15</t>
  </si>
  <si>
    <t xml:space="preserve">3Q15</t>
  </si>
  <si>
    <t xml:space="preserve">4Q15</t>
  </si>
  <si>
    <t xml:space="preserve">1Q16</t>
  </si>
  <si>
    <t xml:space="preserve">2Q16</t>
  </si>
  <si>
    <t xml:space="preserve">3Q16</t>
  </si>
  <si>
    <t xml:space="preserve">4Q16</t>
  </si>
  <si>
    <t xml:space="preserve">1Q17</t>
  </si>
  <si>
    <t xml:space="preserve">2Q17</t>
  </si>
  <si>
    <t xml:space="preserve">3Q17</t>
  </si>
  <si>
    <t xml:space="preserve">4Q17</t>
  </si>
  <si>
    <t xml:space="preserve">1Q18</t>
  </si>
  <si>
    <t xml:space="preserve">2Q18</t>
  </si>
  <si>
    <t xml:space="preserve">3Q18</t>
  </si>
  <si>
    <t xml:space="preserve">4Q18</t>
  </si>
  <si>
    <t xml:space="preserve">1Q19</t>
  </si>
  <si>
    <t xml:space="preserve">2Q19</t>
  </si>
  <si>
    <t xml:space="preserve">3Q19</t>
  </si>
  <si>
    <t xml:space="preserve">4Q19</t>
  </si>
  <si>
    <t xml:space="preserve">1Q20</t>
  </si>
  <si>
    <t xml:space="preserve">2Q20</t>
  </si>
  <si>
    <t xml:space="preserve">3Q20</t>
  </si>
  <si>
    <t xml:space="preserve">4Q20</t>
  </si>
  <si>
    <t xml:space="preserve">1Q21</t>
  </si>
  <si>
    <t xml:space="preserve">2Q21</t>
  </si>
  <si>
    <t xml:space="preserve">3Q21</t>
  </si>
  <si>
    <t xml:space="preserve">4Q21</t>
  </si>
  <si>
    <t xml:space="preserve">1Q22</t>
  </si>
  <si>
    <t xml:space="preserve">2Q22</t>
  </si>
  <si>
    <t xml:space="preserve">3Q22</t>
  </si>
  <si>
    <t xml:space="preserve">4Q22</t>
  </si>
  <si>
    <t xml:space="preserve">1Q23</t>
  </si>
  <si>
    <t xml:space="preserve">2Q23</t>
  </si>
  <si>
    <t xml:space="preserve">3Q23</t>
  </si>
  <si>
    <t xml:space="preserve">4Q23</t>
  </si>
  <si>
    <t xml:space="preserve">1Q24</t>
  </si>
  <si>
    <t xml:space="preserve">2Q24</t>
  </si>
  <si>
    <t xml:space="preserve">3Q24</t>
  </si>
  <si>
    <t xml:space="preserve">4Q24</t>
  </si>
  <si>
    <t xml:space="preserve">1Q25</t>
  </si>
  <si>
    <t xml:space="preserve">2Q25</t>
  </si>
  <si>
    <t xml:space="preserve">3Q25</t>
  </si>
  <si>
    <t xml:space="preserve">4Q25</t>
  </si>
  <si>
    <t xml:space="preserve">1Q26</t>
  </si>
  <si>
    <t xml:space="preserve">2Q26</t>
  </si>
  <si>
    <t xml:space="preserve">Assets </t>
  </si>
  <si>
    <t xml:space="preserve">Current Operating Assets</t>
  </si>
  <si>
    <t xml:space="preserve">Cash and Cash Equivalents</t>
  </si>
  <si>
    <t xml:space="preserve">Trade and Other Current Receivables</t>
  </si>
  <si>
    <t xml:space="preserve">Current Receivables from Related Parties</t>
  </si>
  <si>
    <t xml:space="preserve">Current Inventories</t>
  </si>
  <si>
    <t xml:space="preserve">Other Current Assets</t>
  </si>
  <si>
    <t xml:space="preserve">Property, Plant and Equipment</t>
  </si>
  <si>
    <t xml:space="preserve">Investment Property</t>
  </si>
  <si>
    <t xml:space="preserve">Intangible Assets and Goodwill</t>
  </si>
  <si>
    <t xml:space="preserve">Assets Held for Sale</t>
  </si>
  <si>
    <t xml:space="preserve">Other Non-Current Assets</t>
  </si>
  <si>
    <t xml:space="preserve">Other Current Financial Liabilities</t>
  </si>
  <si>
    <t xml:space="preserve">Current Liabilities of Assets Held for Sale</t>
  </si>
  <si>
    <t xml:space="preserve">Other Non-Current Financial Liabilities</t>
  </si>
  <si>
    <t xml:space="preserve">Other Non-Current Liabilities</t>
  </si>
  <si>
    <t xml:space="preserve">Non-Controlling Interests</t>
  </si>
  <si>
    <t xml:space="preserve">Equity Attributable to Owners of the Parent</t>
  </si>
  <si>
    <t xml:space="preserve">Liabilities and Equity</t>
  </si>
  <si>
    <t xml:space="preserve">STATEMENTS OF COMPREHENSIVE INCOME BY FUNCTION SUMMARY</t>
  </si>
  <si>
    <t xml:space="preserve">Millions of Chilean pesos Ch$  </t>
  </si>
  <si>
    <t xml:space="preserve">Revenue from Ordinary Activities</t>
  </si>
  <si>
    <t xml:space="preserve">Cost of Sales</t>
  </si>
  <si>
    <t xml:space="preserve">Gross Profit</t>
  </si>
  <si>
    <t xml:space="preserve">Other Income</t>
  </si>
  <si>
    <t xml:space="preserve">Administrative Expenses</t>
  </si>
  <si>
    <t xml:space="preserve">Finance Costs </t>
  </si>
  <si>
    <t xml:space="preserve">Foreign Exchange Gains (Losses)</t>
  </si>
  <si>
    <t xml:space="preserve">Gains (Losses) from Indexation Units</t>
  </si>
  <si>
    <t xml:space="preserve">Other Expenses</t>
  </si>
  <si>
    <t xml:space="preserve">Total Other Operating Items</t>
  </si>
  <si>
    <t xml:space="preserve">Profit Before Taxes</t>
  </si>
  <si>
    <t xml:space="preserve">Income Tax Income (Expense)</t>
  </si>
  <si>
    <t xml:space="preserve">Profit from Continuing Operations</t>
  </si>
  <si>
    <t xml:space="preserve">Profit from Discontinued Operations</t>
  </si>
  <si>
    <t xml:space="preserve">Profit (loss) Attributable to Non-Controlling Interests</t>
  </si>
  <si>
    <t xml:space="preserve">Profit (loss) Attributable to Owners of the Parent</t>
  </si>
  <si>
    <t xml:space="preserve">Southern Cone Region</t>
  </si>
  <si>
    <t xml:space="preserve">Digital Business</t>
  </si>
  <si>
    <t xml:space="preserve">Digital Services</t>
  </si>
  <si>
    <t xml:space="preserve">Transactional Business</t>
  </si>
  <si>
    <t xml:space="preserve">Andean Region</t>
  </si>
  <si>
    <t xml:space="preserve">North America</t>
  </si>
  <si>
    <t xml:space="preserve">Elimination Adjustment (*)</t>
  </si>
  <si>
    <t xml:space="preserve">Consolidated figures  ( IFRS )</t>
  </si>
  <si>
    <t xml:space="preserve">Brazil</t>
  </si>
  <si>
    <t xml:space="preserve">CASH FLOW SUMMARY</t>
  </si>
  <si>
    <t xml:space="preserve">Collections from Operating Activities</t>
  </si>
  <si>
    <t xml:space="preserve">Payments for Operating Activities</t>
  </si>
  <si>
    <t xml:space="preserve">Other</t>
  </si>
  <si>
    <t xml:space="preserve">Net Cash Flow from Operating Activities</t>
  </si>
  <si>
    <t xml:space="preserve">Capex</t>
  </si>
  <si>
    <t xml:space="preserve">Permanent Investments</t>
  </si>
  <si>
    <t xml:space="preserve">Investments in Fixed and Intangible Assets</t>
  </si>
  <si>
    <t xml:space="preserve">Net Cash Flow from Investing Activities</t>
  </si>
  <si>
    <t xml:space="preserve">Dividends Paid</t>
  </si>
  <si>
    <t xml:space="preserve">Interest Paid</t>
  </si>
  <si>
    <t xml:space="preserve">Net Bank Financing</t>
  </si>
  <si>
    <t xml:space="preserve">Net Cash Flow from Financing Activities</t>
  </si>
  <si>
    <t xml:space="preserve">Effects of Exchange Rate Changes on Cash and Cash Equivalents</t>
  </si>
  <si>
    <t xml:space="preserve">Cash and Cash Equivalents at Beginning of Period</t>
  </si>
  <si>
    <t xml:space="preserve">Change in Cash and Cash Equivalents at End of Period</t>
  </si>
  <si>
    <t xml:space="preserve">Effects of Exchange Rate Changes on Cash and Cash Equivalents </t>
  </si>
  <si>
    <t xml:space="preserve">Note: Historical figures as reported for each quarter.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</si>
</sst>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[$€-2]\ * #,##0.00_-;\-[$€-2]\ * #,##0.00_-;_-[$€-2]\ * \-??_-"/>
    <numFmt numFmtId="166" formatCode="#,##0"/>
    <numFmt numFmtId="167" formatCode="@"/>
    <numFmt numFmtId="168" formatCode="#,##0;\(#,##0\)"/>
    <numFmt numFmtId="169" formatCode="_-* #,##0_-;\-* #,##0_-;_-* \-??_-;_-@_-"/>
    <numFmt numFmtId="170" formatCode="0.0%"/>
    <numFmt numFmtId="171" formatCode="_(* #,##0_);_(* \(#,##0\);_(* \-_);_(@_)"/>
    <numFmt numFmtId="172" formatCode="#,##0.000;\(#,##0.000\)"/>
  </numFmts>
  <fonts count="35">
    <font>
      <sz val="11"/>
      <name val="Trebuchet MS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1"/>
      <color rgb="FF003366"/>
      <name val="Trebuchet MS"/>
      <family val="2"/>
      <charset val="1"/>
    </font>
    <font>
      <b val="true"/>
      <sz val="18"/>
      <color rgb="FF003366"/>
      <name val="Trebuchet MS"/>
      <family val="2"/>
      <charset val="1"/>
    </font>
    <font>
      <b val="true"/>
      <sz val="14"/>
      <color rgb="FF003366"/>
      <name val="Trebuchet MS"/>
      <family val="2"/>
      <charset val="1"/>
    </font>
    <font>
      <sz val="12"/>
      <color rgb="FF003366"/>
      <name val="Trebuchet MS"/>
      <family val="2"/>
      <charset val="1"/>
    </font>
    <font>
      <b val="true"/>
      <sz val="11"/>
      <color rgb="FF003366"/>
      <name val="Trebuchet MS"/>
      <family val="2"/>
      <charset val="1"/>
    </font>
    <font>
      <i val="true"/>
      <sz val="11"/>
      <color rgb="FF003366"/>
      <name val="Trebuchet MS"/>
      <family val="2"/>
      <charset val="1"/>
    </font>
    <font>
      <b val="true"/>
      <sz val="20"/>
      <color rgb="FF003366"/>
      <name val="Trebuchet MS"/>
      <family val="2"/>
      <charset val="1"/>
    </font>
    <font>
      <b val="true"/>
      <sz val="16"/>
      <color rgb="FF003366"/>
      <name val="Trebuchet MS"/>
      <family val="2"/>
      <charset val="1"/>
    </font>
    <font>
      <b val="true"/>
      <i val="true"/>
      <sz val="11"/>
      <color rgb="FF003366"/>
      <name val="Trebuchet MS"/>
      <family val="2"/>
      <charset val="1"/>
    </font>
    <font>
      <sz val="11"/>
      <name val="Roboto"/>
      <family val="0"/>
      <charset val="1"/>
    </font>
    <font>
      <b val="true"/>
      <sz val="14"/>
      <color theme="4"/>
      <name val="Roboto"/>
      <family val="0"/>
      <charset val="1"/>
    </font>
    <font>
      <sz val="11"/>
      <color rgb="FF023038"/>
      <name val="Roboto"/>
      <family val="0"/>
      <charset val="1"/>
    </font>
    <font>
      <b val="true"/>
      <sz val="14"/>
      <name val="Roboto"/>
      <family val="0"/>
      <charset val="1"/>
    </font>
    <font>
      <sz val="10"/>
      <name val="Roboto"/>
      <family val="0"/>
      <charset val="1"/>
    </font>
    <font>
      <b val="true"/>
      <sz val="11"/>
      <name val="Roboto"/>
      <family val="0"/>
      <charset val="1"/>
    </font>
    <font>
      <b val="true"/>
      <sz val="11"/>
      <color theme="0"/>
      <name val="Roboto"/>
      <family val="0"/>
      <charset val="1"/>
    </font>
    <font>
      <b val="true"/>
      <sz val="11"/>
      <color theme="3"/>
      <name val="Roboto"/>
      <family val="0"/>
      <charset val="1"/>
    </font>
    <font>
      <sz val="11"/>
      <color theme="3"/>
      <name val="Roboto"/>
      <family val="0"/>
      <charset val="1"/>
    </font>
    <font>
      <b val="true"/>
      <sz val="14"/>
      <color theme="3"/>
      <name val="Roboto"/>
      <family val="0"/>
      <charset val="1"/>
    </font>
    <font>
      <sz val="11"/>
      <color theme="4"/>
      <name val="Roboto"/>
      <family val="0"/>
      <charset val="1"/>
    </font>
    <font>
      <sz val="11"/>
      <color theme="0"/>
      <name val="Roboto"/>
      <family val="0"/>
      <charset val="1"/>
    </font>
    <font>
      <b val="true"/>
      <sz val="11"/>
      <color theme="4"/>
      <name val="Roboto"/>
      <family val="0"/>
      <charset val="1"/>
    </font>
    <font>
      <b val="true"/>
      <sz val="16"/>
      <name val="Roboto"/>
      <family val="0"/>
      <charset val="1"/>
    </font>
    <font>
      <sz val="12"/>
      <name val="Roboto"/>
      <family val="0"/>
      <charset val="1"/>
    </font>
    <font>
      <i val="true"/>
      <sz val="11"/>
      <color theme="3"/>
      <name val="Roboto"/>
      <family val="0"/>
      <charset val="1"/>
    </font>
    <font>
      <sz val="10"/>
      <name val="Arial"/>
      <family val="2"/>
    </font>
    <font>
      <sz val="11"/>
      <name val="Trebuchet MS"/>
      <family val="2"/>
      <charset val="1"/>
    </font>
    <font>
      <sz val="14"/>
      <color theme="4"/>
      <name val="Roboto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23038"/>
      </patternFill>
    </fill>
    <fill>
      <patternFill patternType="solid">
        <fgColor theme="4"/>
        <bgColor rgb="FF0066CC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theme="7"/>
      </top>
      <bottom style="thin">
        <color theme="7"/>
      </bottom>
      <diagonal/>
    </border>
    <border diagonalUp="false" diagonalDown="false">
      <left/>
      <right/>
      <top/>
      <bottom style="thin">
        <color theme="7"/>
      </bottom>
      <diagonal/>
    </border>
    <border diagonalUp="false" diagonalDown="false">
      <left/>
      <right/>
      <top/>
      <bottom style="thin">
        <color theme="1" tint="0.4999"/>
      </bottom>
      <diagonal/>
    </border>
    <border diagonalUp="false" diagonalDown="false">
      <left/>
      <right/>
      <top style="thin">
        <color theme="7"/>
      </top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3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9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22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6" fillId="0" borderId="0" xfId="23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0" xfId="2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2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6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l]&#13;&#10;Path=M:\RIOCEN01&#13;&#10;Name=Carlos Emilio Brousse&#13;&#10;DDEApps=nsf,nsg,nsh,ntf,ns2,ors,org&#13;&#10;SmartIcons=Todos&#13;&#10; 4" xfId="20"/>
    <cellStyle name="Normal 2" xfId="21"/>
    <cellStyle name="Normal 2 2" xfId="22"/>
    <cellStyle name="Excel Built-in Comma [0]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D5CF6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2303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Colores Corpo 2022">
      <a:dk1>
        <a:srgbClr val="000000"/>
      </a:dk1>
      <a:lt1>
        <a:srgbClr val="ffffff"/>
      </a:lt1>
      <a:dk2>
        <a:srgbClr val="1d5cf6"/>
      </a:dk2>
      <a:lt2>
        <a:srgbClr val="ffffff"/>
      </a:lt2>
      <a:accent1>
        <a:srgbClr val="1d5cf6"/>
      </a:accent1>
      <a:accent2>
        <a:srgbClr val="ffffff"/>
      </a:accent2>
      <a:accent3>
        <a:srgbClr val="297fd5"/>
      </a:accent3>
      <a:accent4>
        <a:srgbClr val="666666"/>
      </a:accent4>
      <a:accent5>
        <a:srgbClr val="0357ed"/>
      </a:accent5>
      <a:accent6>
        <a:srgbClr val="b1b1b1"/>
      </a:accent6>
      <a:hlink>
        <a:srgbClr val="3c3c3c"/>
      </a:hlink>
      <a:folHlink>
        <a:srgbClr val="1d5cf6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30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6" activeCellId="0" sqref="B6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false" hidden="false" outlineLevel="0" max="16384" min="2" style="1" width="11"/>
  </cols>
  <sheetData>
    <row r="1" customFormat="false" ht="22.5" hidden="false" customHeight="true" outlineLevel="0" collapsed="false">
      <c r="A1" s="2" t="s">
        <v>0</v>
      </c>
    </row>
    <row r="3" customFormat="false" ht="18.75" hidden="false" customHeight="true" outlineLevel="0" collapsed="false">
      <c r="A3" s="3" t="s">
        <v>1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customFormat="false" ht="14.25" hidden="false" customHeight="false" outlineLevel="0" collapsed="false">
      <c r="A7" s="6" t="s">
        <v>16</v>
      </c>
    </row>
    <row r="8" customFormat="false" ht="14.25" hidden="false" customHeight="false" outlineLevel="0" collapsed="false">
      <c r="A8" s="7" t="s">
        <v>17</v>
      </c>
      <c r="B8" s="8" t="n">
        <v>315537</v>
      </c>
      <c r="C8" s="8" t="n">
        <v>321851.745</v>
      </c>
      <c r="D8" s="8" t="n">
        <v>332491.839</v>
      </c>
      <c r="E8" s="8" t="n">
        <v>345272</v>
      </c>
      <c r="F8" s="8" t="n">
        <v>325974.262</v>
      </c>
      <c r="G8" s="8" t="n">
        <v>349902.293</v>
      </c>
      <c r="H8" s="8" t="n">
        <v>349653.952</v>
      </c>
      <c r="I8" s="8" t="n">
        <v>380351.373</v>
      </c>
      <c r="J8" s="8" t="n">
        <v>359671.908</v>
      </c>
      <c r="K8" s="8" t="n">
        <v>351857.103</v>
      </c>
      <c r="L8" s="8" t="n">
        <v>356164.241</v>
      </c>
      <c r="M8" s="8" t="n">
        <v>417954.101</v>
      </c>
    </row>
    <row r="9" customFormat="false" ht="14.25" hidden="false" customHeight="false" outlineLevel="0" collapsed="false">
      <c r="A9" s="9" t="s">
        <v>18</v>
      </c>
      <c r="B9" s="10" t="n">
        <v>196128</v>
      </c>
      <c r="C9" s="10" t="n">
        <v>146713.848</v>
      </c>
      <c r="D9" s="10" t="n">
        <v>161605.454</v>
      </c>
      <c r="E9" s="10" t="n">
        <v>174465.396</v>
      </c>
      <c r="F9" s="10" t="n">
        <v>162126.51</v>
      </c>
      <c r="G9" s="10" t="n">
        <v>167524.006</v>
      </c>
      <c r="H9" s="10" t="n">
        <v>163669.198</v>
      </c>
      <c r="I9" s="10" t="n">
        <v>183455.878</v>
      </c>
      <c r="J9" s="10" t="n">
        <v>178351.455</v>
      </c>
      <c r="K9" s="10" t="n">
        <v>180118.263</v>
      </c>
      <c r="L9" s="10" t="n">
        <v>186174.299</v>
      </c>
      <c r="M9" s="10" t="n">
        <v>257355.801</v>
      </c>
    </row>
    <row r="10" customFormat="false" ht="14.25" hidden="false" customHeight="false" outlineLevel="0" collapsed="false">
      <c r="A10" s="11" t="s">
        <v>19</v>
      </c>
      <c r="B10" s="12" t="n">
        <v>74787</v>
      </c>
      <c r="C10" s="12" t="n">
        <v>54798.389</v>
      </c>
      <c r="D10" s="12" t="n">
        <v>59911.526</v>
      </c>
      <c r="E10" s="12" t="n">
        <v>60596.676</v>
      </c>
      <c r="F10" s="12" t="n">
        <v>47017.707</v>
      </c>
      <c r="G10" s="12" t="n">
        <v>34761.94</v>
      </c>
      <c r="H10" s="12" t="n">
        <v>34496.119</v>
      </c>
      <c r="I10" s="12" t="n">
        <v>43260.426</v>
      </c>
      <c r="J10" s="12" t="n">
        <v>52402.422</v>
      </c>
      <c r="K10" s="12" t="n">
        <v>47432.55</v>
      </c>
      <c r="L10" s="12" t="n">
        <v>53890.429</v>
      </c>
      <c r="M10" s="12" t="n">
        <v>126861.496</v>
      </c>
    </row>
    <row r="11" customFormat="false" ht="14.25" hidden="false" customHeight="false" outlineLevel="0" collapsed="false">
      <c r="A11" s="11" t="s">
        <v>20</v>
      </c>
      <c r="B11" s="12" t="n">
        <v>50007</v>
      </c>
      <c r="C11" s="12" t="n">
        <v>68232.69</v>
      </c>
      <c r="D11" s="12" t="n">
        <v>75841.97</v>
      </c>
      <c r="E11" s="12" t="n">
        <v>88004.515</v>
      </c>
      <c r="F11" s="12" t="n">
        <v>83420.608</v>
      </c>
      <c r="G11" s="12" t="n">
        <v>101257.434</v>
      </c>
      <c r="H11" s="12" t="n">
        <v>94567.103</v>
      </c>
      <c r="I11" s="12" t="n">
        <v>109105.989</v>
      </c>
      <c r="J11" s="12" t="n">
        <v>95340.959</v>
      </c>
      <c r="K11" s="12" t="n">
        <v>100641.321</v>
      </c>
      <c r="L11" s="12" t="n">
        <v>98090.43</v>
      </c>
      <c r="M11" s="12" t="n">
        <v>95496.52</v>
      </c>
    </row>
    <row r="12" customFormat="false" ht="14.25" hidden="false" customHeight="false" outlineLevel="0" collapsed="false">
      <c r="A12" s="11" t="s">
        <v>21</v>
      </c>
      <c r="B12" s="12" t="n">
        <v>7825</v>
      </c>
      <c r="C12" s="12" t="n">
        <v>8741.813</v>
      </c>
      <c r="D12" s="12" t="n">
        <v>9218.599</v>
      </c>
      <c r="E12" s="12" t="n">
        <v>8196.075</v>
      </c>
      <c r="F12" s="12" t="n">
        <v>9522.238</v>
      </c>
      <c r="G12" s="12" t="n">
        <v>11250.897</v>
      </c>
      <c r="H12" s="12" t="n">
        <v>14094.784</v>
      </c>
      <c r="I12" s="12" t="n">
        <v>13434.053</v>
      </c>
      <c r="J12" s="12" t="n">
        <v>12303.483</v>
      </c>
      <c r="K12" s="12" t="n">
        <v>11146.154</v>
      </c>
      <c r="L12" s="12" t="n">
        <v>11751.689</v>
      </c>
      <c r="M12" s="12" t="n">
        <v>11783.679</v>
      </c>
    </row>
    <row r="13" customFormat="false" ht="14.25" hidden="false" customHeight="false" outlineLevel="0" collapsed="false">
      <c r="A13" s="11" t="s">
        <v>22</v>
      </c>
      <c r="B13" s="12" t="n">
        <v>63509</v>
      </c>
      <c r="C13" s="12" t="n">
        <v>14940.956</v>
      </c>
      <c r="D13" s="12" t="n">
        <v>16633.359</v>
      </c>
      <c r="E13" s="12" t="n">
        <v>17668.13</v>
      </c>
      <c r="F13" s="12" t="n">
        <v>22165.957</v>
      </c>
      <c r="G13" s="12" t="n">
        <v>20253.735</v>
      </c>
      <c r="H13" s="12" t="n">
        <v>20511.192</v>
      </c>
      <c r="I13" s="12" t="n">
        <v>17655.41</v>
      </c>
      <c r="J13" s="12" t="n">
        <v>18304.591</v>
      </c>
      <c r="K13" s="12" t="n">
        <v>20898.238</v>
      </c>
      <c r="L13" s="12" t="n">
        <v>22441.751</v>
      </c>
      <c r="M13" s="12" t="n">
        <v>23214.106</v>
      </c>
    </row>
    <row r="14" customFormat="false" ht="14.25" hidden="false" customHeight="false" outlineLevel="0" collapsed="false">
      <c r="A14" s="9" t="s">
        <v>23</v>
      </c>
      <c r="B14" s="10" t="n">
        <v>53368</v>
      </c>
      <c r="C14" s="10" t="n">
        <v>54711.698</v>
      </c>
      <c r="D14" s="10" t="n">
        <v>56929.788</v>
      </c>
      <c r="E14" s="10" t="n">
        <v>57313.648</v>
      </c>
      <c r="F14" s="10" t="n">
        <v>55686.649</v>
      </c>
      <c r="G14" s="10" t="n">
        <v>58879.935</v>
      </c>
      <c r="H14" s="10" t="n">
        <v>60372.4</v>
      </c>
      <c r="I14" s="10" t="n">
        <v>61632.081</v>
      </c>
      <c r="J14" s="10" t="n">
        <v>58056.485</v>
      </c>
      <c r="K14" s="10" t="n">
        <v>56437.763</v>
      </c>
      <c r="L14" s="10" t="n">
        <v>54405.648</v>
      </c>
      <c r="M14" s="10" t="n">
        <v>52930.424</v>
      </c>
    </row>
    <row r="15" customFormat="false" ht="14.25" hidden="false" customHeight="false" outlineLevel="0" collapsed="false">
      <c r="A15" s="9" t="s">
        <v>24</v>
      </c>
      <c r="B15" s="10" t="n">
        <v>6341</v>
      </c>
      <c r="C15" s="10" t="n">
        <v>6940.087</v>
      </c>
      <c r="D15" s="10" t="n">
        <v>1872.793</v>
      </c>
      <c r="E15" s="10" t="n">
        <v>2524.815</v>
      </c>
      <c r="F15" s="10" t="n">
        <v>2232.703</v>
      </c>
      <c r="G15" s="10" t="n">
        <v>3452.878</v>
      </c>
      <c r="H15" s="10" t="n">
        <v>3157.494</v>
      </c>
      <c r="I15" s="10" t="n">
        <v>2556.4</v>
      </c>
      <c r="J15" s="10" t="n">
        <v>2729.605</v>
      </c>
      <c r="K15" s="10" t="n">
        <v>2542.373</v>
      </c>
      <c r="L15" s="10" t="n">
        <v>2476.037</v>
      </c>
      <c r="M15" s="10" t="n">
        <v>2068.97</v>
      </c>
    </row>
    <row r="16" customFormat="false" ht="14.25" hidden="false" customHeight="false" outlineLevel="0" collapsed="false">
      <c r="A16" s="9" t="s">
        <v>25</v>
      </c>
      <c r="B16" s="10" t="n">
        <v>59700</v>
      </c>
      <c r="C16" s="10" t="n">
        <v>113486.112</v>
      </c>
      <c r="D16" s="10" t="n">
        <v>112083.804</v>
      </c>
      <c r="E16" s="10" t="n">
        <v>110968.481</v>
      </c>
      <c r="F16" s="10" t="n">
        <v>105928.4</v>
      </c>
      <c r="G16" s="10" t="n">
        <v>120045.474</v>
      </c>
      <c r="H16" s="10" t="n">
        <v>122454.86</v>
      </c>
      <c r="I16" s="10" t="n">
        <v>132707.014</v>
      </c>
      <c r="J16" s="10" t="n">
        <v>120534.363</v>
      </c>
      <c r="K16" s="10" t="n">
        <v>112758.704</v>
      </c>
      <c r="L16" s="10" t="n">
        <v>113108.257</v>
      </c>
      <c r="M16" s="10" t="n">
        <v>105598.906</v>
      </c>
    </row>
    <row r="17" customFormat="false" ht="14.25" hidden="false" customHeight="false" outlineLevel="0" collapsed="false">
      <c r="A17" s="7" t="s">
        <v>26</v>
      </c>
      <c r="B17" s="8" t="n">
        <v>91831</v>
      </c>
      <c r="C17" s="8" t="n">
        <v>98133.351</v>
      </c>
      <c r="D17" s="8" t="n">
        <v>98981.13</v>
      </c>
      <c r="E17" s="8" t="n">
        <v>107695.644</v>
      </c>
      <c r="F17" s="8" t="n">
        <v>92816</v>
      </c>
      <c r="G17" s="8" t="n">
        <v>105402.584</v>
      </c>
      <c r="H17" s="8" t="n">
        <v>101385.123</v>
      </c>
      <c r="I17" s="8" t="n">
        <v>102017.338</v>
      </c>
      <c r="J17" s="8" t="n">
        <v>88265.801</v>
      </c>
      <c r="K17" s="8" t="n">
        <v>87447.902</v>
      </c>
      <c r="L17" s="8" t="n">
        <v>88142.429</v>
      </c>
      <c r="M17" s="8" t="n">
        <v>150244</v>
      </c>
    </row>
    <row r="18" customFormat="false" ht="14.25" hidden="false" customHeight="false" outlineLevel="0" collapsed="false">
      <c r="A18" s="9" t="s">
        <v>27</v>
      </c>
      <c r="B18" s="10" t="n">
        <v>56381</v>
      </c>
      <c r="C18" s="10" t="n">
        <v>63409.471</v>
      </c>
      <c r="D18" s="10" t="n">
        <v>67845.333</v>
      </c>
      <c r="E18" s="10" t="n">
        <v>78984.804</v>
      </c>
      <c r="F18" s="10" t="n">
        <v>62780.157</v>
      </c>
      <c r="G18" s="10" t="n">
        <v>77201.235</v>
      </c>
      <c r="H18" s="10" t="n">
        <v>74368.617</v>
      </c>
      <c r="I18" s="10" t="n">
        <v>76677.244</v>
      </c>
      <c r="J18" s="10" t="n">
        <v>66480.464</v>
      </c>
      <c r="K18" s="10" t="n">
        <v>67878.666</v>
      </c>
      <c r="L18" s="10" t="n">
        <v>69653.586</v>
      </c>
      <c r="M18" s="10" t="n">
        <v>68777.075</v>
      </c>
    </row>
    <row r="19" customFormat="false" ht="14.25" hidden="false" customHeight="false" outlineLevel="0" collapsed="false">
      <c r="A19" s="11" t="s">
        <v>28</v>
      </c>
      <c r="B19" s="12" t="n">
        <v>16948</v>
      </c>
      <c r="C19" s="12" t="n">
        <v>19374.575</v>
      </c>
      <c r="D19" s="12" t="n">
        <v>19045.489</v>
      </c>
      <c r="E19" s="12" t="n">
        <v>20098.141</v>
      </c>
      <c r="F19" s="12" t="n">
        <v>16611.635</v>
      </c>
      <c r="G19" s="12" t="n">
        <v>22726.932</v>
      </c>
      <c r="H19" s="12" t="n">
        <v>18159.093</v>
      </c>
      <c r="I19" s="12" t="n">
        <v>20192.422</v>
      </c>
      <c r="J19" s="12" t="n">
        <v>16994.471</v>
      </c>
      <c r="K19" s="12" t="n">
        <v>17289.678</v>
      </c>
      <c r="L19" s="12" t="n">
        <v>14090.693</v>
      </c>
      <c r="M19" s="12" t="n">
        <v>10614.308</v>
      </c>
    </row>
    <row r="20" customFormat="false" ht="14.25" hidden="false" customHeight="false" outlineLevel="0" collapsed="false">
      <c r="A20" s="11" t="s">
        <v>29</v>
      </c>
      <c r="B20" s="12" t="n">
        <v>39434</v>
      </c>
      <c r="C20" s="12" t="n">
        <v>44034.896</v>
      </c>
      <c r="D20" s="12" t="n">
        <v>48799.844</v>
      </c>
      <c r="E20" s="12" t="n">
        <v>58886.663</v>
      </c>
      <c r="F20" s="12" t="n">
        <v>46168.522</v>
      </c>
      <c r="G20" s="12" t="n">
        <v>54474.303</v>
      </c>
      <c r="H20" s="12" t="n">
        <v>56209.524</v>
      </c>
      <c r="I20" s="12" t="n">
        <v>56484.822</v>
      </c>
      <c r="J20" s="12" t="n">
        <v>49485.993</v>
      </c>
      <c r="K20" s="12" t="n">
        <v>50588.988</v>
      </c>
      <c r="L20" s="12" t="n">
        <v>55562.893</v>
      </c>
      <c r="M20" s="12" t="n">
        <v>58162.767</v>
      </c>
    </row>
    <row r="21" customFormat="false" ht="14.25" hidden="false" customHeight="false" outlineLevel="0" collapsed="false">
      <c r="A21" s="9" t="s">
        <v>30</v>
      </c>
      <c r="B21" s="10" t="n">
        <v>28932</v>
      </c>
      <c r="C21" s="10" t="n">
        <v>26743.826</v>
      </c>
      <c r="D21" s="10" t="n">
        <v>22747.787</v>
      </c>
      <c r="E21" s="10" t="n">
        <v>20913.887</v>
      </c>
      <c r="F21" s="10" t="n">
        <v>18144.007</v>
      </c>
      <c r="G21" s="10" t="n">
        <v>16113.038</v>
      </c>
      <c r="H21" s="10" t="n">
        <v>14425.941</v>
      </c>
      <c r="I21" s="10" t="n">
        <v>13900.771</v>
      </c>
      <c r="J21" s="10" t="n">
        <v>12018.803</v>
      </c>
      <c r="K21" s="10" t="n">
        <v>10571.171</v>
      </c>
      <c r="L21" s="10" t="n">
        <v>9132.052</v>
      </c>
      <c r="M21" s="10" t="n">
        <v>8882.195</v>
      </c>
    </row>
    <row r="22" customFormat="false" ht="14.25" hidden="false" customHeight="false" outlineLevel="0" collapsed="false">
      <c r="A22" s="9" t="s">
        <v>31</v>
      </c>
      <c r="B22" s="10" t="n">
        <v>3821</v>
      </c>
      <c r="C22" s="10" t="n">
        <v>5103.532</v>
      </c>
      <c r="D22" s="10" t="n">
        <v>5073.395</v>
      </c>
      <c r="E22" s="10" t="n">
        <v>4501.27</v>
      </c>
      <c r="F22" s="10" t="n">
        <v>8148</v>
      </c>
      <c r="G22" s="10" t="n">
        <v>8152.308</v>
      </c>
      <c r="H22" s="10" t="n">
        <v>8462.257</v>
      </c>
      <c r="I22" s="10" t="n">
        <v>7515.919</v>
      </c>
      <c r="J22" s="10" t="n">
        <v>6468.97</v>
      </c>
      <c r="K22" s="10" t="n">
        <v>5873.551</v>
      </c>
      <c r="L22" s="10" t="n">
        <v>6072.983</v>
      </c>
      <c r="M22" s="10" t="n">
        <v>69200.882</v>
      </c>
    </row>
    <row r="23" customFormat="false" ht="14.25" hidden="false" customHeight="false" outlineLevel="0" collapsed="false">
      <c r="A23" s="9" t="s">
        <v>32</v>
      </c>
      <c r="B23" s="10" t="n">
        <v>2697</v>
      </c>
      <c r="C23" s="10" t="n">
        <v>2876.522</v>
      </c>
      <c r="D23" s="10" t="n">
        <v>3314.615</v>
      </c>
      <c r="E23" s="10" t="n">
        <v>3295.683</v>
      </c>
      <c r="F23" s="10" t="n">
        <v>3744.054</v>
      </c>
      <c r="G23" s="10" t="n">
        <v>3936.003</v>
      </c>
      <c r="H23" s="10" t="n">
        <v>4128.308</v>
      </c>
      <c r="I23" s="10" t="n">
        <v>3923.404</v>
      </c>
      <c r="J23" s="10" t="n">
        <v>3297.564</v>
      </c>
      <c r="K23" s="10" t="n">
        <v>3124.514</v>
      </c>
      <c r="L23" s="10" t="n">
        <v>3283.808</v>
      </c>
      <c r="M23" s="10" t="n">
        <v>3383.902</v>
      </c>
    </row>
    <row r="24" customFormat="false" ht="14.25" hidden="false" customHeight="false" outlineLevel="0" collapsed="false">
      <c r="A24" s="7" t="s">
        <v>33</v>
      </c>
      <c r="B24" s="8" t="n">
        <v>223706</v>
      </c>
      <c r="C24" s="8" t="n">
        <v>223718.394</v>
      </c>
      <c r="D24" s="8" t="n">
        <v>233510.709</v>
      </c>
      <c r="E24" s="8" t="n">
        <v>237577</v>
      </c>
      <c r="F24" s="8" t="n">
        <v>233157.52</v>
      </c>
      <c r="G24" s="8" t="n">
        <v>244499.709</v>
      </c>
      <c r="H24" s="8" t="n">
        <v>248268.829</v>
      </c>
      <c r="I24" s="8" t="n">
        <v>278334.035</v>
      </c>
      <c r="J24" s="8" t="n">
        <v>271406.107</v>
      </c>
      <c r="K24" s="8" t="n">
        <v>264409.201</v>
      </c>
      <c r="L24" s="8" t="n">
        <v>268021.812</v>
      </c>
      <c r="M24" s="8" t="n">
        <v>267710.047</v>
      </c>
    </row>
    <row r="25" customFormat="false" ht="14.25" hidden="false" customHeight="false" outlineLevel="0" collapsed="false">
      <c r="A25" s="6" t="s">
        <v>34</v>
      </c>
      <c r="B25" s="8" t="n">
        <v>315537</v>
      </c>
      <c r="C25" s="8" t="n">
        <v>321851.745</v>
      </c>
      <c r="D25" s="8" t="n">
        <v>332491.839</v>
      </c>
      <c r="E25" s="8" t="n">
        <v>345272</v>
      </c>
      <c r="F25" s="8" t="n">
        <v>325973.52</v>
      </c>
      <c r="G25" s="8" t="n">
        <v>349902.293</v>
      </c>
      <c r="H25" s="8" t="n">
        <v>349653.952</v>
      </c>
      <c r="I25" s="8" t="n">
        <v>380351.373</v>
      </c>
      <c r="J25" s="8" t="n">
        <v>359671.908</v>
      </c>
      <c r="K25" s="8" t="n">
        <v>351857.103</v>
      </c>
      <c r="L25" s="8" t="n">
        <v>356164.241</v>
      </c>
      <c r="M25" s="8" t="n">
        <v>417954.047</v>
      </c>
    </row>
    <row r="29" customFormat="false" ht="16.5" hidden="false" customHeight="true" outlineLevel="0" collapsed="false">
      <c r="A29" s="13" t="s">
        <v>35</v>
      </c>
      <c r="B29" s="13"/>
      <c r="C29" s="13"/>
      <c r="D29" s="13"/>
      <c r="E29" s="13"/>
      <c r="F29" s="13"/>
      <c r="G29" s="13"/>
    </row>
    <row r="30" customFormat="false" ht="16.5" hidden="false" customHeight="true" outlineLevel="0" collapsed="false">
      <c r="A30" s="13" t="s">
        <v>36</v>
      </c>
      <c r="B30" s="13"/>
      <c r="C30" s="13"/>
      <c r="D30" s="13"/>
      <c r="E30" s="13"/>
      <c r="F30" s="13"/>
      <c r="G30" s="13"/>
    </row>
  </sheetData>
  <mergeCells count="2">
    <mergeCell ref="A29:G29"/>
    <mergeCell ref="A30:G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true" hidden="false" outlineLevel="0" max="5" min="2" style="1" width="12.66"/>
    <col collapsed="false" customWidth="false" hidden="false" outlineLevel="0" max="16384" min="6" style="1" width="11"/>
  </cols>
  <sheetData>
    <row r="1" customFormat="false" ht="25.5" hidden="false" customHeight="true" outlineLevel="0" collapsed="false">
      <c r="A1" s="14" t="s">
        <v>0</v>
      </c>
    </row>
    <row r="3" customFormat="false" ht="20.25" hidden="false" customHeight="true" outlineLevel="0" collapsed="false">
      <c r="A3" s="15" t="s">
        <v>37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n">
        <v>2006</v>
      </c>
      <c r="C6" s="5" t="n">
        <v>2007</v>
      </c>
      <c r="D6" s="5" t="n">
        <v>2008</v>
      </c>
      <c r="E6" s="5" t="n">
        <v>2009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8" customFormat="false" ht="14.25" hidden="false" customHeight="false" outlineLevel="0" collapsed="false">
      <c r="A8" s="6" t="s">
        <v>38</v>
      </c>
    </row>
    <row r="9" s="17" customFormat="true" ht="14.25" hidden="false" customHeight="false" outlineLevel="0" collapsed="false">
      <c r="A9" s="7" t="s">
        <v>39</v>
      </c>
      <c r="B9" s="16" t="n">
        <v>186761.19</v>
      </c>
      <c r="C9" s="16" t="n">
        <v>268093.308</v>
      </c>
      <c r="D9" s="16" t="n">
        <v>427271.189</v>
      </c>
      <c r="E9" s="16" t="n">
        <v>356484.724</v>
      </c>
    </row>
    <row r="10" customFormat="false" ht="14.25" hidden="false" customHeight="false" outlineLevel="0" collapsed="false">
      <c r="A10" s="9" t="s">
        <v>40</v>
      </c>
      <c r="B10" s="18" t="n">
        <v>-147530.009</v>
      </c>
      <c r="C10" s="18" t="n">
        <v>-212970.885</v>
      </c>
      <c r="D10" s="18" t="n">
        <v>-333124.319</v>
      </c>
      <c r="E10" s="18" t="n">
        <v>-279217.544</v>
      </c>
    </row>
    <row r="11" s="17" customFormat="true" ht="14.25" hidden="false" customHeight="false" outlineLevel="0" collapsed="false">
      <c r="A11" s="7" t="s">
        <v>41</v>
      </c>
      <c r="B11" s="16" t="n">
        <v>39231.181</v>
      </c>
      <c r="C11" s="16" t="n">
        <v>55122.423</v>
      </c>
      <c r="D11" s="16" t="n">
        <v>94146.87</v>
      </c>
      <c r="E11" s="16" t="n">
        <v>77267.18</v>
      </c>
    </row>
    <row r="12" customFormat="false" ht="14.25" hidden="false" customHeight="false" outlineLevel="0" collapsed="false">
      <c r="A12" s="9" t="s">
        <v>42</v>
      </c>
      <c r="B12" s="18" t="n">
        <v>-18890.98</v>
      </c>
      <c r="C12" s="18" t="n">
        <v>-24365.596</v>
      </c>
      <c r="D12" s="18" t="n">
        <v>-43020.641</v>
      </c>
      <c r="E12" s="18" t="n">
        <v>-32539.741</v>
      </c>
    </row>
    <row r="13" s="17" customFormat="true" ht="14.25" hidden="false" customHeight="false" outlineLevel="0" collapsed="false">
      <c r="A13" s="7" t="s">
        <v>43</v>
      </c>
      <c r="B13" s="16" t="n">
        <v>20340.201</v>
      </c>
      <c r="C13" s="16" t="n">
        <v>30756.827</v>
      </c>
      <c r="D13" s="16" t="n">
        <v>51126.229</v>
      </c>
      <c r="E13" s="16" t="n">
        <v>44727.439</v>
      </c>
    </row>
    <row r="14" customFormat="false" ht="14.25" hidden="false" customHeight="false" outlineLevel="0" collapsed="false">
      <c r="A14" s="19"/>
      <c r="B14" s="18"/>
      <c r="C14" s="18"/>
      <c r="D14" s="18"/>
      <c r="E14" s="18"/>
    </row>
    <row r="15" customFormat="false" ht="14.25" hidden="false" customHeight="false" outlineLevel="0" collapsed="false">
      <c r="A15" s="9" t="s">
        <v>44</v>
      </c>
      <c r="B15" s="18" t="n">
        <v>4521.584</v>
      </c>
      <c r="C15" s="18" t="n">
        <v>6116.834</v>
      </c>
      <c r="D15" s="18" t="n">
        <v>5680.614</v>
      </c>
      <c r="E15" s="18" t="n">
        <v>2898.702</v>
      </c>
    </row>
    <row r="16" customFormat="false" ht="14.25" hidden="false" customHeight="false" outlineLevel="0" collapsed="false">
      <c r="A16" s="9" t="s">
        <v>45</v>
      </c>
      <c r="B16" s="18" t="n">
        <v>-3083.513</v>
      </c>
      <c r="C16" s="18" t="n">
        <v>-3586.187</v>
      </c>
      <c r="D16" s="18" t="n">
        <v>-3667.715</v>
      </c>
      <c r="E16" s="18" t="n">
        <v>-3089.129</v>
      </c>
    </row>
    <row r="17" customFormat="false" ht="14.25" hidden="false" customHeight="false" outlineLevel="0" collapsed="false">
      <c r="A17" s="9" t="s">
        <v>46</v>
      </c>
      <c r="B17" s="18" t="n">
        <v>-129.915</v>
      </c>
      <c r="C17" s="18" t="n">
        <v>820</v>
      </c>
      <c r="D17" s="18" t="n">
        <v>-10099.598</v>
      </c>
      <c r="E17" s="18" t="n">
        <v>-7184.686</v>
      </c>
    </row>
    <row r="18" customFormat="false" ht="28.35" hidden="false" customHeight="false" outlineLevel="0" collapsed="false">
      <c r="A18" s="20" t="s">
        <v>47</v>
      </c>
      <c r="B18" s="18" t="n">
        <v>2684.919</v>
      </c>
      <c r="C18" s="18" t="n">
        <v>-5158.273</v>
      </c>
      <c r="D18" s="18" t="n">
        <v>-9977.655</v>
      </c>
      <c r="E18" s="18" t="n">
        <v>6252.112</v>
      </c>
    </row>
    <row r="19" s="17" customFormat="true" ht="14.25" hidden="false" customHeight="false" outlineLevel="0" collapsed="false">
      <c r="A19" s="7" t="s">
        <v>48</v>
      </c>
      <c r="B19" s="16" t="n">
        <v>3993.075</v>
      </c>
      <c r="C19" s="16" t="n">
        <v>-1807.522</v>
      </c>
      <c r="D19" s="16" t="n">
        <v>-18064.354</v>
      </c>
      <c r="E19" s="16" t="n">
        <v>-1123.001</v>
      </c>
    </row>
    <row r="20" customFormat="false" ht="14.25" hidden="false" customHeight="false" outlineLevel="0" collapsed="false">
      <c r="A20" s="9" t="s">
        <v>49</v>
      </c>
      <c r="B20" s="18" t="n">
        <v>24333.276</v>
      </c>
      <c r="C20" s="18" t="n">
        <v>28949</v>
      </c>
      <c r="D20" s="18" t="n">
        <v>33061.875</v>
      </c>
      <c r="E20" s="18" t="n">
        <v>43604.438</v>
      </c>
    </row>
    <row r="21" customFormat="false" ht="14.25" hidden="false" customHeight="false" outlineLevel="0" collapsed="false">
      <c r="A21" s="9" t="s">
        <v>50</v>
      </c>
      <c r="B21" s="18" t="n">
        <v>-4217.257</v>
      </c>
      <c r="C21" s="18" t="n">
        <v>-4937.989</v>
      </c>
      <c r="D21" s="18" t="n">
        <v>-7206.649</v>
      </c>
      <c r="E21" s="18" t="n">
        <v>-9383.734</v>
      </c>
    </row>
    <row r="22" customFormat="false" ht="14.25" hidden="false" customHeight="false" outlineLevel="0" collapsed="false">
      <c r="A22" s="9" t="s">
        <v>32</v>
      </c>
      <c r="B22" s="18" t="n">
        <v>-718.239</v>
      </c>
      <c r="C22" s="18" t="n">
        <v>-975.158</v>
      </c>
      <c r="D22" s="18" t="n">
        <v>-1717.347</v>
      </c>
      <c r="E22" s="18" t="n">
        <v>-2221.083</v>
      </c>
    </row>
    <row r="23" customFormat="false" ht="14.25" hidden="false" customHeight="false" outlineLevel="0" collapsed="false">
      <c r="A23" s="19" t="s">
        <v>51</v>
      </c>
      <c r="B23" s="18" t="n">
        <v>820.635</v>
      </c>
      <c r="C23" s="18" t="n">
        <v>48.213</v>
      </c>
      <c r="D23" s="18" t="n">
        <v>52.253</v>
      </c>
      <c r="E23" s="18" t="n">
        <v>32.024</v>
      </c>
    </row>
    <row r="24" s="17" customFormat="true" ht="14.25" hidden="false" customHeight="false" outlineLevel="0" collapsed="false">
      <c r="A24" s="7" t="s">
        <v>52</v>
      </c>
      <c r="B24" s="16" t="n">
        <v>20218.415</v>
      </c>
      <c r="C24" s="16" t="n">
        <v>23084</v>
      </c>
      <c r="D24" s="16" t="n">
        <v>24190.132</v>
      </c>
      <c r="E24" s="16" t="n">
        <v>32031.645</v>
      </c>
    </row>
    <row r="28" customFormat="false" ht="20.25" hidden="false" customHeight="true" outlineLevel="0" collapsed="false">
      <c r="A28" s="15" t="s">
        <v>53</v>
      </c>
    </row>
    <row r="29" customFormat="false" ht="15" hidden="false" customHeight="true" outlineLevel="0" collapsed="false">
      <c r="A29" s="4" t="s">
        <v>2</v>
      </c>
    </row>
    <row r="30" customFormat="false" ht="15" hidden="false" customHeight="true" outlineLevel="0" collapsed="false">
      <c r="A30" s="4" t="s">
        <v>54</v>
      </c>
    </row>
    <row r="31" customFormat="false" ht="14.25" hidden="false" customHeight="false" outlineLevel="0" collapsed="false">
      <c r="B31" s="5" t="n">
        <v>2006</v>
      </c>
      <c r="C31" s="5" t="n">
        <v>2007</v>
      </c>
      <c r="D31" s="5" t="n">
        <v>2008</v>
      </c>
      <c r="E31" s="5" t="n">
        <v>2009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="17" customFormat="true" ht="14.25" hidden="false" customHeight="false" outlineLevel="0" collapsed="false">
      <c r="A32" s="17" t="s">
        <v>55</v>
      </c>
    </row>
    <row r="33" customFormat="false" ht="14.25" hidden="false" customHeight="false" outlineLevel="0" collapsed="false">
      <c r="A33" s="17" t="s">
        <v>56</v>
      </c>
      <c r="B33" s="16" t="n">
        <v>122422.923</v>
      </c>
      <c r="C33" s="16" t="n">
        <v>154857.039</v>
      </c>
      <c r="D33" s="16" t="n">
        <v>185978.991</v>
      </c>
      <c r="E33" s="16" t="n">
        <v>180745.161113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customFormat="false" ht="14.25" hidden="false" customHeight="false" outlineLevel="0" collapsed="false">
      <c r="A34" s="1" t="s">
        <v>57</v>
      </c>
      <c r="B34" s="18" t="n">
        <v>45234.09</v>
      </c>
      <c r="C34" s="18" t="n">
        <v>57564.321</v>
      </c>
      <c r="D34" s="18" t="n">
        <v>73514.464</v>
      </c>
      <c r="E34" s="18" t="n">
        <v>73008.540957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customFormat="false" ht="14.25" hidden="false" customHeight="false" outlineLevel="0" collapsed="false">
      <c r="A35" s="1" t="s">
        <v>58</v>
      </c>
      <c r="B35" s="18" t="n">
        <v>67921.455</v>
      </c>
      <c r="C35" s="18" t="n">
        <v>87951.237</v>
      </c>
      <c r="D35" s="18" t="n">
        <v>101971.82</v>
      </c>
      <c r="E35" s="18" t="n">
        <v>97848.84967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customFormat="false" ht="14.25" hidden="false" customHeight="false" outlineLevel="0" collapsed="false">
      <c r="A36" s="1" t="s">
        <v>59</v>
      </c>
      <c r="B36" s="18" t="n">
        <v>9267.378</v>
      </c>
      <c r="C36" s="18" t="n">
        <v>9341.383</v>
      </c>
      <c r="D36" s="18" t="n">
        <v>10492.707</v>
      </c>
      <c r="E36" s="18" t="n">
        <v>9887.770486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customFormat="false" ht="14.25" hidden="false" customHeight="false" outlineLevel="0" collapsed="false">
      <c r="A37" s="1" t="s">
        <v>40</v>
      </c>
      <c r="B37" s="18" t="n">
        <v>-95096.517</v>
      </c>
      <c r="C37" s="18" t="n">
        <v>-120496.677</v>
      </c>
      <c r="D37" s="18" t="n">
        <v>-137815.63</v>
      </c>
      <c r="E37" s="18" t="n">
        <v>-138199.126285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="23" customFormat="true" ht="14.25" hidden="false" customHeight="false" outlineLevel="0" collapsed="false">
      <c r="A38" s="23" t="s">
        <v>60</v>
      </c>
      <c r="B38" s="24" t="n">
        <v>27326</v>
      </c>
      <c r="C38" s="24" t="n">
        <v>34360</v>
      </c>
      <c r="D38" s="24" t="n">
        <v>48163.361</v>
      </c>
      <c r="E38" s="24" t="n">
        <v>42546.034828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customFormat="false" ht="14.25" hidden="false" customHeight="false" outlineLevel="0" collapsed="false">
      <c r="A39" s="1" t="s">
        <v>42</v>
      </c>
      <c r="B39" s="18" t="n">
        <v>-10967.42</v>
      </c>
      <c r="C39" s="18" t="n">
        <v>-12018.87</v>
      </c>
      <c r="D39" s="18" t="n">
        <v>-14542.048</v>
      </c>
      <c r="E39" s="18" t="n">
        <v>-13949.798687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="17" customFormat="true" ht="14.25" hidden="false" customHeight="false" outlineLevel="0" collapsed="false">
      <c r="A40" s="17" t="s">
        <v>43</v>
      </c>
      <c r="B40" s="16" t="n">
        <v>16358.986</v>
      </c>
      <c r="C40" s="16" t="n">
        <v>22341.492</v>
      </c>
      <c r="D40" s="16" t="n">
        <v>33621.313</v>
      </c>
      <c r="E40" s="16" t="n">
        <v>28596.236141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="17" customFormat="true" ht="14.25" hidden="false" customHeight="false" outlineLevel="0" collapsed="false">
      <c r="A41" s="17" t="s">
        <v>61</v>
      </c>
      <c r="B41" s="16" t="n">
        <v>26206.456</v>
      </c>
      <c r="C41" s="16" t="n">
        <v>37239.021</v>
      </c>
      <c r="D41" s="16" t="n">
        <v>50360.004</v>
      </c>
      <c r="E41" s="16" t="n">
        <v>44018.829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="26" customFormat="true" ht="14.25" hidden="false" customHeight="false" outlineLevel="0" collapsed="false">
      <c r="A42" s="26" t="s">
        <v>62</v>
      </c>
      <c r="B42" s="27" t="n">
        <f aca="false">B40/B33</f>
        <v>0.133626820852823</v>
      </c>
      <c r="C42" s="27" t="n">
        <f aca="false">C40/C33</f>
        <v>0.144271724064154</v>
      </c>
      <c r="D42" s="27" t="n">
        <f aca="false">D40/D33</f>
        <v>0.18078016672324</v>
      </c>
      <c r="E42" s="27" t="n">
        <f aca="false">E40/E33</f>
        <v>0.158213010876247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="26" customFormat="true" ht="14.25" hidden="false" customHeight="false" outlineLevel="0" collapsed="false">
      <c r="A43" s="26" t="s">
        <v>63</v>
      </c>
      <c r="B43" s="27" t="n">
        <f aca="false">B41/B33</f>
        <v>0.214064942723186</v>
      </c>
      <c r="C43" s="27" t="n">
        <f aca="false">C41/C33</f>
        <v>0.240473544118327</v>
      </c>
      <c r="D43" s="27" t="n">
        <f aca="false">D41/D33</f>
        <v>0.270783295087347</v>
      </c>
      <c r="E43" s="27" t="n">
        <f aca="false">E41/E33</f>
        <v>0.243540843522112</v>
      </c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customFormat="false" ht="14.25" hidden="false" customHeight="false" outlineLevel="0" collapsed="false">
      <c r="B44" s="28"/>
      <c r="C44" s="28"/>
      <c r="D44" s="28"/>
    </row>
    <row r="45" customFormat="false" ht="14.25" hidden="false" customHeight="false" outlineLevel="0" collapsed="false">
      <c r="A45" s="17" t="s">
        <v>64</v>
      </c>
      <c r="B45" s="21"/>
      <c r="C45" s="21"/>
      <c r="D45" s="21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customFormat="false" ht="14.25" hidden="false" customHeight="false" outlineLevel="0" collapsed="false">
      <c r="A46" s="17" t="s">
        <v>56</v>
      </c>
      <c r="B46" s="21" t="n">
        <v>28888.015</v>
      </c>
      <c r="C46" s="21" t="n">
        <v>73751.396</v>
      </c>
      <c r="D46" s="21" t="n">
        <v>170312.747</v>
      </c>
      <c r="E46" s="29" t="n">
        <v>120658.3598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customFormat="false" ht="14.25" hidden="false" customHeight="false" outlineLevel="0" collapsed="false">
      <c r="A47" s="1" t="s">
        <v>57</v>
      </c>
      <c r="B47" s="22" t="n">
        <v>438</v>
      </c>
      <c r="C47" s="22" t="n">
        <v>783.595</v>
      </c>
      <c r="D47" s="22" t="n">
        <v>1323.816</v>
      </c>
      <c r="E47" s="28" t="n">
        <v>611.0555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customFormat="false" ht="14.25" hidden="false" customHeight="false" outlineLevel="0" collapsed="false">
      <c r="A48" s="1" t="s">
        <v>58</v>
      </c>
      <c r="B48" s="22" t="n">
        <v>25398.731</v>
      </c>
      <c r="C48" s="22" t="n">
        <v>59520.963</v>
      </c>
      <c r="D48" s="22" t="n">
        <v>132248.582</v>
      </c>
      <c r="E48" s="28" t="n">
        <v>85191.7858</v>
      </c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customFormat="false" ht="14.25" hidden="false" customHeight="false" outlineLevel="0" collapsed="false">
      <c r="A49" s="1" t="s">
        <v>59</v>
      </c>
      <c r="B49" s="22" t="n">
        <v>3051.284</v>
      </c>
      <c r="C49" s="22" t="n">
        <v>13446.838</v>
      </c>
      <c r="D49" s="22" t="n">
        <v>36740.349</v>
      </c>
      <c r="E49" s="28" t="n">
        <v>34855.5185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customFormat="false" ht="14.25" hidden="false" customHeight="false" outlineLevel="0" collapsed="false">
      <c r="A50" s="1" t="s">
        <v>40</v>
      </c>
      <c r="B50" s="22" t="n">
        <v>-24036.343</v>
      </c>
      <c r="C50" s="22" t="n">
        <v>-61831.001</v>
      </c>
      <c r="D50" s="22" t="n">
        <v>-138562.166</v>
      </c>
      <c r="E50" s="28" t="n">
        <v>-95825.6728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customFormat="false" ht="14.25" hidden="false" customHeight="false" outlineLevel="0" collapsed="false">
      <c r="A51" s="23" t="s">
        <v>60</v>
      </c>
      <c r="B51" s="25" t="n">
        <v>4852</v>
      </c>
      <c r="C51" s="25" t="n">
        <v>11920</v>
      </c>
      <c r="D51" s="25" t="n">
        <v>31750.581</v>
      </c>
      <c r="E51" s="30" t="n">
        <v>24832.687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customFormat="false" ht="14.25" hidden="false" customHeight="false" outlineLevel="0" collapsed="false">
      <c r="A52" s="1" t="s">
        <v>42</v>
      </c>
      <c r="B52" s="22" t="n">
        <v>-3543.055</v>
      </c>
      <c r="C52" s="22" t="n">
        <v>-6992.235</v>
      </c>
      <c r="D52" s="22" t="n">
        <v>-19616.664</v>
      </c>
      <c r="E52" s="28" t="n">
        <v>-12774.523443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customFormat="false" ht="14.25" hidden="false" customHeight="false" outlineLevel="0" collapsed="false">
      <c r="A53" s="17" t="s">
        <v>43</v>
      </c>
      <c r="B53" s="21" t="n">
        <v>1308.617</v>
      </c>
      <c r="C53" s="21" t="n">
        <v>4928.16</v>
      </c>
      <c r="D53" s="21" t="n">
        <v>12133.917</v>
      </c>
      <c r="E53" s="29" t="n">
        <v>12058.163557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customFormat="false" ht="14.25" hidden="false" customHeight="false" outlineLevel="0" collapsed="false">
      <c r="A54" s="17" t="s">
        <v>61</v>
      </c>
      <c r="B54" s="21" t="n">
        <v>2495.314</v>
      </c>
      <c r="C54" s="21" t="n">
        <v>6696.09</v>
      </c>
      <c r="D54" s="21" t="n">
        <v>14981.4</v>
      </c>
      <c r="E54" s="29" t="n">
        <v>14301.063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customFormat="false" ht="14.25" hidden="false" customHeight="false" outlineLevel="0" collapsed="false">
      <c r="A55" s="26" t="s">
        <v>62</v>
      </c>
      <c r="B55" s="27" t="n">
        <f aca="false">B53/B46</f>
        <v>0.0452996510836761</v>
      </c>
      <c r="C55" s="27" t="n">
        <f aca="false">C53/C46</f>
        <v>0.0668212436277138</v>
      </c>
      <c r="D55" s="27" t="n">
        <f aca="false">D53/D46</f>
        <v>0.0712449139229725</v>
      </c>
      <c r="E55" s="27" t="n">
        <f aca="false">E53/E46</f>
        <v>0.0999364120064891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</row>
    <row r="56" customFormat="false" ht="14.25" hidden="false" customHeight="false" outlineLevel="0" collapsed="false">
      <c r="A56" s="26" t="s">
        <v>63</v>
      </c>
      <c r="B56" s="27" t="n">
        <f aca="false">B54/B46</f>
        <v>0.0863788668068748</v>
      </c>
      <c r="C56" s="27" t="n">
        <f aca="false">C54/C46</f>
        <v>0.0907927220794573</v>
      </c>
      <c r="D56" s="27" t="n">
        <f aca="false">D54/D46</f>
        <v>0.0879640559141472</v>
      </c>
      <c r="E56" s="27" t="n">
        <f aca="false">E54/E46</f>
        <v>0.118525256133972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customFormat="false" ht="14.25" hidden="false" customHeight="false" outlineLevel="0" collapsed="false">
      <c r="B57" s="28"/>
      <c r="C57" s="28"/>
      <c r="D57" s="28"/>
    </row>
    <row r="58" customFormat="false" ht="14.25" hidden="false" customHeight="false" outlineLevel="0" collapsed="false">
      <c r="A58" s="17" t="s">
        <v>65</v>
      </c>
      <c r="B58" s="21"/>
      <c r="C58" s="21"/>
      <c r="D58" s="21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customFormat="false" ht="14.25" hidden="false" customHeight="false" outlineLevel="0" collapsed="false">
      <c r="A59" s="17" t="s">
        <v>56</v>
      </c>
      <c r="B59" s="16" t="n">
        <v>14431.494</v>
      </c>
      <c r="C59" s="16" t="n">
        <v>17576.49</v>
      </c>
      <c r="D59" s="16" t="n">
        <v>21372.627</v>
      </c>
      <c r="E59" s="16" t="n">
        <v>18258.6426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customFormat="false" ht="14.25" hidden="false" customHeight="false" outlineLevel="0" collapsed="false">
      <c r="A60" s="1" t="s">
        <v>57</v>
      </c>
      <c r="B60" s="18" t="n">
        <v>2870.114</v>
      </c>
      <c r="C60" s="18" t="n">
        <v>4904.304</v>
      </c>
      <c r="D60" s="18" t="n">
        <v>4113.376</v>
      </c>
      <c r="E60" s="18" t="n">
        <v>5444.7327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customFormat="false" ht="14.25" hidden="false" customHeight="false" outlineLevel="0" collapsed="false">
      <c r="A61" s="1" t="s">
        <v>58</v>
      </c>
      <c r="B61" s="18" t="n">
        <v>11451.176</v>
      </c>
      <c r="C61" s="18" t="n">
        <v>12660.758</v>
      </c>
      <c r="D61" s="18" t="n">
        <v>17212.79</v>
      </c>
      <c r="E61" s="18" t="n">
        <v>12633.8894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customFormat="false" ht="14.25" hidden="false" customHeight="false" outlineLevel="0" collapsed="false">
      <c r="A62" s="1" t="s">
        <v>59</v>
      </c>
      <c r="B62" s="18" t="n">
        <v>110.204</v>
      </c>
      <c r="C62" s="18" t="n">
        <v>11.428</v>
      </c>
      <c r="D62" s="18" t="n">
        <v>46.461</v>
      </c>
      <c r="E62" s="18" t="n">
        <v>180.0205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customFormat="false" ht="14.25" hidden="false" customHeight="false" outlineLevel="0" collapsed="false">
      <c r="A63" s="1" t="s">
        <v>40</v>
      </c>
      <c r="B63" s="18" t="n">
        <v>-12225.269</v>
      </c>
      <c r="C63" s="18" t="n">
        <v>-13515.904</v>
      </c>
      <c r="D63" s="18" t="n">
        <v>-16072.275</v>
      </c>
      <c r="E63" s="18" t="n">
        <v>-14326.0821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customFormat="false" ht="14.25" hidden="false" customHeight="false" outlineLevel="0" collapsed="false">
      <c r="A64" s="23" t="s">
        <v>60</v>
      </c>
      <c r="B64" s="24" t="n">
        <v>2206</v>
      </c>
      <c r="C64" s="24" t="n">
        <v>4061</v>
      </c>
      <c r="D64" s="24" t="n">
        <v>5300.352</v>
      </c>
      <c r="E64" s="24" t="n">
        <v>3932.5605</v>
      </c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customFormat="false" ht="14.25" hidden="false" customHeight="false" outlineLevel="0" collapsed="false">
      <c r="A65" s="1" t="s">
        <v>42</v>
      </c>
      <c r="B65" s="18" t="n">
        <v>-1585.988</v>
      </c>
      <c r="C65" s="18" t="n">
        <v>-2358.737</v>
      </c>
      <c r="D65" s="18" t="n">
        <v>-2781.922</v>
      </c>
      <c r="E65" s="18" t="n">
        <v>-1952.335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customFormat="false" ht="14.25" hidden="false" customHeight="false" outlineLevel="0" collapsed="false">
      <c r="A66" s="17" t="s">
        <v>43</v>
      </c>
      <c r="B66" s="16" t="n">
        <v>620.237</v>
      </c>
      <c r="C66" s="16" t="n">
        <v>1701.849</v>
      </c>
      <c r="D66" s="16" t="n">
        <v>2518.43</v>
      </c>
      <c r="E66" s="16" t="n">
        <v>1980.2255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customFormat="false" ht="14.25" hidden="false" customHeight="false" outlineLevel="0" collapsed="false">
      <c r="A67" s="17" t="s">
        <v>61</v>
      </c>
      <c r="B67" s="16" t="n">
        <v>837.451</v>
      </c>
      <c r="C67" s="16" t="n">
        <v>1911.536</v>
      </c>
      <c r="D67" s="16" t="n">
        <v>2920.669</v>
      </c>
      <c r="E67" s="16" t="n">
        <v>2221.099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customFormat="false" ht="14.25" hidden="false" customHeight="false" outlineLevel="0" collapsed="false">
      <c r="A68" s="26" t="s">
        <v>62</v>
      </c>
      <c r="B68" s="27" t="n">
        <f aca="false">B66/B59</f>
        <v>0.04297801738337</v>
      </c>
      <c r="C68" s="27" t="n">
        <f aca="false">C66/C59</f>
        <v>0.0968253047110088</v>
      </c>
      <c r="D68" s="27" t="n">
        <f aca="false">D66/D59</f>
        <v>0.117834368231851</v>
      </c>
      <c r="E68" s="27" t="n">
        <f aca="false">E66/E59</f>
        <v>0.108454146531134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</row>
    <row r="69" customFormat="false" ht="14.25" hidden="false" customHeight="false" outlineLevel="0" collapsed="false">
      <c r="A69" s="26" t="s">
        <v>63</v>
      </c>
      <c r="B69" s="27" t="n">
        <f aca="false">B67/B59</f>
        <v>0.0580294043014535</v>
      </c>
      <c r="C69" s="27" t="n">
        <f aca="false">C67/C59</f>
        <v>0.108755274801738</v>
      </c>
      <c r="D69" s="27" t="n">
        <f aca="false">D67/D59</f>
        <v>0.136654656444432</v>
      </c>
      <c r="E69" s="27" t="n">
        <f aca="false">E67/E59</f>
        <v>0.121646447036539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</row>
    <row r="70" customFormat="false" ht="14.25" hidden="false" customHeight="false" outlineLevel="0" collapsed="false">
      <c r="B70" s="28"/>
      <c r="C70" s="28"/>
      <c r="D70" s="28"/>
    </row>
    <row r="71" customFormat="false" ht="14.25" hidden="false" customHeight="false" outlineLevel="0" collapsed="false">
      <c r="A71" s="17" t="s">
        <v>66</v>
      </c>
      <c r="B71" s="21"/>
      <c r="C71" s="21"/>
      <c r="D71" s="21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customFormat="false" ht="14.25" hidden="false" customHeight="false" outlineLevel="0" collapsed="false">
      <c r="A72" s="17" t="s">
        <v>56</v>
      </c>
      <c r="B72" s="16" t="n">
        <v>21018.761</v>
      </c>
      <c r="C72" s="16" t="n">
        <v>21908.383</v>
      </c>
      <c r="D72" s="16" t="n">
        <v>49606.824</v>
      </c>
      <c r="E72" s="16" t="n">
        <v>36822.5594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customFormat="false" ht="14.25" hidden="false" customHeight="false" outlineLevel="0" collapsed="false">
      <c r="A73" s="1" t="s">
        <v>57</v>
      </c>
      <c r="B73" s="18" t="n">
        <v>10582.318</v>
      </c>
      <c r="C73" s="18" t="n">
        <v>11162.139</v>
      </c>
      <c r="D73" s="18" t="n">
        <v>24421.859</v>
      </c>
      <c r="E73" s="18" t="n">
        <v>16990.3855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customFormat="false" ht="14.25" hidden="false" customHeight="false" outlineLevel="0" collapsed="false">
      <c r="A74" s="1" t="s">
        <v>58</v>
      </c>
      <c r="B74" s="18" t="n">
        <v>7263.931</v>
      </c>
      <c r="C74" s="18" t="n">
        <v>8846.137</v>
      </c>
      <c r="D74" s="18" t="n">
        <v>21674.944</v>
      </c>
      <c r="E74" s="18" t="n">
        <v>14977.7056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customFormat="false" ht="14.25" hidden="false" customHeight="false" outlineLevel="0" collapsed="false">
      <c r="A75" s="1" t="s">
        <v>59</v>
      </c>
      <c r="B75" s="18" t="n">
        <v>3172.512</v>
      </c>
      <c r="C75" s="18" t="n">
        <v>1900.107</v>
      </c>
      <c r="D75" s="18" t="n">
        <v>3510.021</v>
      </c>
      <c r="E75" s="18" t="n">
        <v>4854.4683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customFormat="false" ht="14.25" hidden="false" customHeight="false" outlineLevel="0" collapsed="false">
      <c r="A76" s="1" t="s">
        <v>40</v>
      </c>
      <c r="B76" s="18" t="n">
        <v>-16171.881</v>
      </c>
      <c r="C76" s="18" t="n">
        <v>-17127.303</v>
      </c>
      <c r="D76" s="18" t="n">
        <v>-40674.249</v>
      </c>
      <c r="E76" s="18" t="n">
        <v>-30866.6699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customFormat="false" ht="14.25" hidden="false" customHeight="false" outlineLevel="0" collapsed="false">
      <c r="A77" s="23" t="s">
        <v>60</v>
      </c>
      <c r="B77" s="24" t="n">
        <v>4847</v>
      </c>
      <c r="C77" s="24" t="n">
        <v>4781</v>
      </c>
      <c r="D77" s="24" t="n">
        <v>8932.575</v>
      </c>
      <c r="E77" s="24" t="n">
        <v>5955.8895</v>
      </c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customFormat="false" ht="14.25" hidden="false" customHeight="false" outlineLevel="0" collapsed="false">
      <c r="A78" s="1" t="s">
        <v>42</v>
      </c>
      <c r="B78" s="18" t="n">
        <v>-2794.515</v>
      </c>
      <c r="C78" s="18" t="n">
        <v>-2995.754</v>
      </c>
      <c r="D78" s="18" t="n">
        <v>-6080.007</v>
      </c>
      <c r="E78" s="18" t="n">
        <v>-3863.0878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customFormat="false" ht="14.25" hidden="false" customHeight="false" outlineLevel="0" collapsed="false">
      <c r="A79" s="17" t="s">
        <v>43</v>
      </c>
      <c r="B79" s="16" t="n">
        <v>2052.365</v>
      </c>
      <c r="C79" s="16" t="n">
        <v>1785.326</v>
      </c>
      <c r="D79" s="16" t="n">
        <v>2852.568</v>
      </c>
      <c r="E79" s="16" t="n">
        <v>2092.8017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customFormat="false" ht="14.25" hidden="false" customHeight="false" outlineLevel="0" collapsed="false">
      <c r="A80" s="17" t="s">
        <v>61</v>
      </c>
      <c r="B80" s="16" t="n">
        <v>3157.607</v>
      </c>
      <c r="C80" s="16" t="n">
        <v>2987.301</v>
      </c>
      <c r="D80" s="16" t="n">
        <v>5107.509</v>
      </c>
      <c r="E80" s="16" t="n">
        <v>3986.312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customFormat="false" ht="14.25" hidden="false" customHeight="false" outlineLevel="0" collapsed="false">
      <c r="A81" s="26" t="s">
        <v>62</v>
      </c>
      <c r="B81" s="27" t="n">
        <f aca="false">B79/B72</f>
        <v>0.0976444329901273</v>
      </c>
      <c r="C81" s="27" t="n">
        <f aca="false">C79/C72</f>
        <v>0.0814905417711567</v>
      </c>
      <c r="D81" s="27" t="n">
        <f aca="false">D79/D72</f>
        <v>0.0575035402387381</v>
      </c>
      <c r="E81" s="27" t="n">
        <f aca="false">E79/E72</f>
        <v>0.0568347701545157</v>
      </c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</row>
    <row r="82" customFormat="false" ht="14.25" hidden="false" customHeight="false" outlineLevel="0" collapsed="false">
      <c r="A82" s="26" t="s">
        <v>63</v>
      </c>
      <c r="B82" s="27" t="n">
        <f aca="false">B80/B72</f>
        <v>0.150228027237191</v>
      </c>
      <c r="C82" s="27" t="n">
        <f aca="false">C80/C72</f>
        <v>0.136354243943973</v>
      </c>
      <c r="D82" s="27" t="n">
        <f aca="false">D80/D72</f>
        <v>0.10295980649759</v>
      </c>
      <c r="E82" s="27" t="n">
        <f aca="false">E80/E72</f>
        <v>0.108257330966516</v>
      </c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</row>
    <row r="83" customFormat="false" ht="14.25" hidden="false" customHeight="false" outlineLevel="0" collapsed="false">
      <c r="B83" s="28"/>
      <c r="C83" s="28"/>
      <c r="D83" s="28"/>
    </row>
    <row r="84" customFormat="false" ht="14.25" hidden="false" customHeight="false" outlineLevel="0" collapsed="false">
      <c r="B84" s="28"/>
      <c r="C84" s="28"/>
      <c r="D84" s="28"/>
    </row>
    <row r="85" customFormat="false" ht="14.25" hidden="false" customHeight="false" outlineLevel="0" collapsed="false">
      <c r="A85" s="17" t="s">
        <v>67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customFormat="false" ht="14.25" hidden="false" customHeight="false" outlineLevel="0" collapsed="false">
      <c r="A86" s="17" t="s">
        <v>56</v>
      </c>
      <c r="B86" s="16" t="n">
        <f aca="false">B33+B46+B59+B72</f>
        <v>186761.193</v>
      </c>
      <c r="C86" s="16" t="n">
        <f aca="false">C33+C46+C59+C72</f>
        <v>268093.308</v>
      </c>
      <c r="D86" s="16" t="n">
        <f aca="false">D33+D46+D59+D72</f>
        <v>427271.189</v>
      </c>
      <c r="E86" s="16" t="n">
        <f aca="false">E33+E46+E59+E72</f>
        <v>356484.722913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</row>
    <row r="87" customFormat="false" ht="14.25" hidden="false" customHeight="false" outlineLevel="0" collapsed="false">
      <c r="A87" s="1" t="s">
        <v>57</v>
      </c>
      <c r="B87" s="18" t="n">
        <f aca="false">B34+B47+B60+B73</f>
        <v>59124.522</v>
      </c>
      <c r="C87" s="18" t="n">
        <f aca="false">C34+C47+C60+C73</f>
        <v>74414.359</v>
      </c>
      <c r="D87" s="18" t="n">
        <f aca="false">D34+D47+D60+D73</f>
        <v>103373.515</v>
      </c>
      <c r="E87" s="18" t="n">
        <f aca="false">E34+E47+E60+E73</f>
        <v>96054.714657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</row>
    <row r="88" customFormat="false" ht="14.25" hidden="false" customHeight="false" outlineLevel="0" collapsed="false">
      <c r="A88" s="1" t="s">
        <v>58</v>
      </c>
      <c r="B88" s="18" t="n">
        <f aca="false">B35+B48+B61+B74</f>
        <v>112035.293</v>
      </c>
      <c r="C88" s="18" t="n">
        <f aca="false">C35+C48+C61+C74</f>
        <v>168979.095</v>
      </c>
      <c r="D88" s="18" t="n">
        <f aca="false">D35+D48+D61+D74</f>
        <v>273108.136</v>
      </c>
      <c r="E88" s="18" t="n">
        <f aca="false">E35+E48+E61+E74</f>
        <v>210652.23047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</row>
    <row r="89" customFormat="false" ht="14.25" hidden="false" customHeight="false" outlineLevel="0" collapsed="false">
      <c r="A89" s="1" t="s">
        <v>59</v>
      </c>
      <c r="B89" s="18" t="n">
        <f aca="false">B36+B49+B62+B75</f>
        <v>15601.378</v>
      </c>
      <c r="C89" s="18" t="n">
        <f aca="false">C36+C49+C62+C75</f>
        <v>24699.756</v>
      </c>
      <c r="D89" s="18" t="n">
        <f aca="false">D36+D49+D62+D75</f>
        <v>50789.538</v>
      </c>
      <c r="E89" s="18" t="n">
        <f aca="false">E36+E49+E62+E75</f>
        <v>49777.777786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</row>
    <row r="90" customFormat="false" ht="14.25" hidden="false" customHeight="false" outlineLevel="0" collapsed="false">
      <c r="A90" s="1" t="s">
        <v>40</v>
      </c>
      <c r="B90" s="18" t="n">
        <f aca="false">B37+B50+B63+B76</f>
        <v>-147530.01</v>
      </c>
      <c r="C90" s="18" t="n">
        <f aca="false">C37+C50+C63+C76</f>
        <v>-212970.885</v>
      </c>
      <c r="D90" s="18" t="n">
        <f aca="false">D37+D50+D63+D76</f>
        <v>-333124.32</v>
      </c>
      <c r="E90" s="18" t="n">
        <f aca="false">E37+E50+E63+E76</f>
        <v>-279217.551085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</row>
    <row r="91" customFormat="false" ht="14.25" hidden="false" customHeight="false" outlineLevel="0" collapsed="false">
      <c r="A91" s="23" t="s">
        <v>60</v>
      </c>
      <c r="B91" s="24" t="n">
        <f aca="false">B38+B51+B64+B77</f>
        <v>39231</v>
      </c>
      <c r="C91" s="24" t="n">
        <f aca="false">C38+C51+C64+C77</f>
        <v>55122</v>
      </c>
      <c r="D91" s="24" t="n">
        <f aca="false">D38+D51+D64+D77</f>
        <v>94146.869</v>
      </c>
      <c r="E91" s="24" t="n">
        <f aca="false">E38+E51+E64+E77</f>
        <v>77267.171828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</row>
    <row r="92" customFormat="false" ht="14.25" hidden="false" customHeight="false" outlineLevel="0" collapsed="false">
      <c r="A92" s="1" t="s">
        <v>42</v>
      </c>
      <c r="B92" s="18" t="n">
        <f aca="false">B39+B52+B65+B78</f>
        <v>-18890.978</v>
      </c>
      <c r="C92" s="18" t="n">
        <f aca="false">C39+C52+C65+C78</f>
        <v>-24365.596</v>
      </c>
      <c r="D92" s="18" t="n">
        <f aca="false">D39+D52+D65+D78</f>
        <v>-43020.641</v>
      </c>
      <c r="E92" s="18" t="n">
        <f aca="false">E39+E52+E65+E78</f>
        <v>-32539.74493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</row>
    <row r="93" customFormat="false" ht="14.25" hidden="false" customHeight="false" outlineLevel="0" collapsed="false">
      <c r="A93" s="17" t="s">
        <v>43</v>
      </c>
      <c r="B93" s="16" t="n">
        <f aca="false">B40+B53+B66+B79</f>
        <v>20340.205</v>
      </c>
      <c r="C93" s="16" t="n">
        <f aca="false">C40+C53+C66+C79</f>
        <v>30756.827</v>
      </c>
      <c r="D93" s="16" t="n">
        <f aca="false">D40+D53+D66+D79</f>
        <v>51126.228</v>
      </c>
      <c r="E93" s="16" t="n">
        <f aca="false">E40+E53+E66+E79</f>
        <v>44727.426898</v>
      </c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customFormat="false" ht="14.25" hidden="false" customHeight="false" outlineLevel="0" collapsed="false">
      <c r="A94" s="17" t="s">
        <v>61</v>
      </c>
      <c r="B94" s="16" t="n">
        <f aca="false">B41+B54+B67+B80</f>
        <v>32696.828</v>
      </c>
      <c r="C94" s="16" t="n">
        <f aca="false">C41+C54+C67+C80</f>
        <v>48833.948</v>
      </c>
      <c r="D94" s="16" t="n">
        <f aca="false">D41+D54+D67+D80</f>
        <v>73369.582</v>
      </c>
      <c r="E94" s="16" t="n">
        <f aca="false">E41+E54+E67+E80</f>
        <v>64527.303</v>
      </c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</row>
    <row r="95" customFormat="false" ht="14.25" hidden="false" customHeight="false" outlineLevel="0" collapsed="false">
      <c r="A95" s="26" t="s">
        <v>62</v>
      </c>
      <c r="B95" s="27" t="n">
        <f aca="false">B93/B86</f>
        <v>0.108910232759115</v>
      </c>
      <c r="C95" s="27" t="n">
        <f aca="false">C93/C86</f>
        <v>0.11472433694615</v>
      </c>
      <c r="D95" s="27" t="n">
        <f aca="false">D93/D86</f>
        <v>0.119657560154378</v>
      </c>
      <c r="E95" s="27" t="n">
        <f aca="false">E93/E86</f>
        <v>0.125468004722648</v>
      </c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</row>
    <row r="96" customFormat="false" ht="14.25" hidden="false" customHeight="false" outlineLevel="0" collapsed="false">
      <c r="A96" s="26" t="s">
        <v>63</v>
      </c>
      <c r="B96" s="27" t="n">
        <f aca="false">B94/B86</f>
        <v>0.175072923206268</v>
      </c>
      <c r="C96" s="27" t="n">
        <f aca="false">C94/C86</f>
        <v>0.182152804798843</v>
      </c>
      <c r="D96" s="27" t="n">
        <f aca="false">D94/D86</f>
        <v>0.171716661195239</v>
      </c>
      <c r="E96" s="27" t="n">
        <f aca="false">E94/E86</f>
        <v>0.181010009272537</v>
      </c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9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J45" activeCellId="0" sqref="J45"/>
    </sheetView>
  </sheetViews>
  <sheetFormatPr defaultColWidth="11" defaultRowHeight="14.25" zeroHeight="false" outlineLevelRow="0" outlineLevelCol="0"/>
  <cols>
    <col collapsed="false" customWidth="true" hidden="false" outlineLevel="0" max="1" min="1" style="1" width="39.75"/>
    <col collapsed="false" customWidth="false" hidden="false" outlineLevel="0" max="16384" min="2" style="1" width="11"/>
  </cols>
  <sheetData>
    <row r="1" customFormat="false" ht="25.5" hidden="false" customHeight="true" outlineLevel="0" collapsed="false">
      <c r="A1" s="14" t="s">
        <v>0</v>
      </c>
    </row>
    <row r="3" customFormat="false" ht="20.25" hidden="false" customHeight="true" outlineLevel="0" collapsed="false">
      <c r="A3" s="15" t="s">
        <v>68</v>
      </c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4" t="s">
        <v>3</v>
      </c>
    </row>
    <row r="6" customFormat="false" ht="14.25" hidden="false" customHeight="false" outlineLevel="0" collapsed="false"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8" customFormat="false" ht="14.25" hidden="false" customHeight="false" outlineLevel="0" collapsed="false">
      <c r="A8" s="6" t="s">
        <v>38</v>
      </c>
    </row>
    <row r="9" customFormat="false" ht="14.25" hidden="false" customHeight="false" outlineLevel="0" collapsed="false">
      <c r="A9" s="7" t="s">
        <v>39</v>
      </c>
      <c r="B9" s="16" t="n">
        <v>49152.104</v>
      </c>
      <c r="C9" s="16" t="n">
        <v>52832.081336</v>
      </c>
      <c r="D9" s="16" t="n">
        <v>75184.927192</v>
      </c>
      <c r="E9" s="16" t="n">
        <v>82862.751468</v>
      </c>
      <c r="F9" s="16" t="n">
        <v>76129.309</v>
      </c>
      <c r="G9" s="16" t="n">
        <v>103186.760584</v>
      </c>
      <c r="H9" s="16" t="n">
        <v>103728.405772</v>
      </c>
      <c r="I9" s="16" t="n">
        <v>130633.386806</v>
      </c>
      <c r="J9" s="16" t="n">
        <v>85609.463</v>
      </c>
      <c r="K9" s="16" t="n">
        <v>85927.78</v>
      </c>
      <c r="L9" s="16" t="n">
        <v>97315.145215</v>
      </c>
      <c r="M9" s="16" t="n">
        <v>87150.04849</v>
      </c>
      <c r="N9" s="21"/>
    </row>
    <row r="10" customFormat="false" ht="14.25" hidden="false" customHeight="false" outlineLevel="0" collapsed="false">
      <c r="A10" s="9" t="s">
        <v>40</v>
      </c>
      <c r="B10" s="18" t="n">
        <v>-38325.148</v>
      </c>
      <c r="C10" s="18" t="n">
        <v>-42566.368632</v>
      </c>
      <c r="D10" s="18" t="n">
        <v>-60986.969992</v>
      </c>
      <c r="E10" s="18" t="n">
        <v>-64678.84852</v>
      </c>
      <c r="F10" s="18" t="n">
        <v>-59979.438</v>
      </c>
      <c r="G10" s="18" t="n">
        <v>-80589.571488</v>
      </c>
      <c r="H10" s="18" t="n">
        <v>-82440.362424</v>
      </c>
      <c r="I10" s="18" t="n">
        <v>-99431.03267</v>
      </c>
      <c r="J10" s="18" t="n">
        <v>-67698.733</v>
      </c>
      <c r="K10" s="18" t="n">
        <v>-68440.238</v>
      </c>
      <c r="L10" s="18" t="n">
        <v>-76762.482855</v>
      </c>
      <c r="M10" s="18" t="n">
        <v>-65935.681205</v>
      </c>
      <c r="N10" s="22"/>
    </row>
    <row r="11" s="17" customFormat="true" ht="14.25" hidden="false" customHeight="false" outlineLevel="0" collapsed="false">
      <c r="A11" s="7" t="s">
        <v>41</v>
      </c>
      <c r="B11" s="16" t="n">
        <v>10826.956</v>
      </c>
      <c r="C11" s="16" t="n">
        <v>10265.712704</v>
      </c>
      <c r="D11" s="16" t="n">
        <v>14196.9572</v>
      </c>
      <c r="E11" s="16" t="n">
        <v>18183.902948</v>
      </c>
      <c r="F11" s="16" t="n">
        <v>16149.871</v>
      </c>
      <c r="G11" s="16" t="n">
        <v>22597.189096</v>
      </c>
      <c r="H11" s="16" t="n">
        <v>21288.043348</v>
      </c>
      <c r="I11" s="16" t="n">
        <v>31202.354136</v>
      </c>
      <c r="J11" s="16" t="n">
        <v>17910.73</v>
      </c>
      <c r="K11" s="16" t="n">
        <v>17487.542</v>
      </c>
      <c r="L11" s="16" t="n">
        <v>20552.66236</v>
      </c>
      <c r="M11" s="16" t="n">
        <v>21214.367285</v>
      </c>
      <c r="N11" s="21"/>
    </row>
    <row r="12" customFormat="false" ht="14.25" hidden="false" customHeight="false" outlineLevel="0" collapsed="false">
      <c r="A12" s="9" t="s">
        <v>42</v>
      </c>
      <c r="B12" s="18" t="n">
        <v>-4812.961</v>
      </c>
      <c r="C12" s="18" t="n">
        <v>-4851.760624</v>
      </c>
      <c r="D12" s="18" t="n">
        <v>-6795.608672</v>
      </c>
      <c r="E12" s="18" t="n">
        <v>-7145.843394</v>
      </c>
      <c r="F12" s="18" t="n">
        <v>-7915.926</v>
      </c>
      <c r="G12" s="18" t="n">
        <v>-10584.731776</v>
      </c>
      <c r="H12" s="18" t="n">
        <v>-10083.28296</v>
      </c>
      <c r="I12" s="18" t="n">
        <v>-13043.812852</v>
      </c>
      <c r="J12" s="18" t="n">
        <v>-8449.702</v>
      </c>
      <c r="K12" s="18" t="n">
        <v>-7375.511</v>
      </c>
      <c r="L12" s="18" t="n">
        <v>-9415.393065</v>
      </c>
      <c r="M12" s="18" t="n">
        <v>-7252.4536</v>
      </c>
      <c r="N12" s="22"/>
    </row>
    <row r="13" customFormat="false" ht="14.25" hidden="false" customHeight="false" outlineLevel="0" collapsed="false">
      <c r="A13" s="7" t="s">
        <v>43</v>
      </c>
      <c r="B13" s="16" t="n">
        <v>6013.995</v>
      </c>
      <c r="C13" s="16" t="n">
        <v>5413.95208</v>
      </c>
      <c r="D13" s="16" t="n">
        <v>7401.348528</v>
      </c>
      <c r="E13" s="16" t="n">
        <v>11038.059554</v>
      </c>
      <c r="F13" s="16" t="n">
        <v>8233.945</v>
      </c>
      <c r="G13" s="16" t="n">
        <v>12012.45732</v>
      </c>
      <c r="H13" s="16" t="n">
        <v>11204.760388</v>
      </c>
      <c r="I13" s="16" t="n">
        <v>18158.541284</v>
      </c>
      <c r="J13" s="16" t="n">
        <v>9461.028</v>
      </c>
      <c r="K13" s="16" t="n">
        <v>10112.031</v>
      </c>
      <c r="L13" s="16" t="n">
        <v>11137.269295</v>
      </c>
      <c r="M13" s="16" t="n">
        <v>13961.913685</v>
      </c>
      <c r="N13" s="21"/>
    </row>
    <row r="14" customFormat="false" ht="14.25" hidden="false" customHeight="false" outlineLevel="0" collapsed="false">
      <c r="A14" s="1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customFormat="false" ht="14.25" hidden="false" customHeight="false" outlineLevel="0" collapsed="false">
      <c r="A15" s="9" t="s">
        <v>44</v>
      </c>
      <c r="B15" s="18" t="n">
        <v>2157.478</v>
      </c>
      <c r="C15" s="18" t="n">
        <v>1773.615352</v>
      </c>
      <c r="D15" s="18" t="n">
        <v>1123.733384</v>
      </c>
      <c r="E15" s="18" t="n">
        <v>785.830588</v>
      </c>
      <c r="F15" s="18" t="n">
        <v>1073.15</v>
      </c>
      <c r="G15" s="18" t="n">
        <v>2266.5154</v>
      </c>
      <c r="H15" s="18" t="n">
        <v>551.173844</v>
      </c>
      <c r="I15" s="18" t="n">
        <v>1570.1845</v>
      </c>
      <c r="J15" s="18" t="n">
        <v>1016.574</v>
      </c>
      <c r="K15" s="18" t="n">
        <v>665.424</v>
      </c>
      <c r="L15" s="18" t="n">
        <v>645.63399</v>
      </c>
      <c r="M15" s="18" t="n">
        <v>567.88389</v>
      </c>
      <c r="N15" s="22"/>
    </row>
    <row r="16" customFormat="false" ht="14.25" hidden="false" customHeight="false" outlineLevel="0" collapsed="false">
      <c r="A16" s="9" t="s">
        <v>45</v>
      </c>
      <c r="B16" s="18" t="n">
        <v>-661.208</v>
      </c>
      <c r="C16" s="18" t="n">
        <v>-949.815672</v>
      </c>
      <c r="D16" s="18" t="n">
        <v>-948.985704</v>
      </c>
      <c r="E16" s="18" t="n">
        <v>-906.01244</v>
      </c>
      <c r="F16" s="18" t="n">
        <v>-754.239</v>
      </c>
      <c r="G16" s="18" t="n">
        <v>-915.181264</v>
      </c>
      <c r="H16" s="18" t="n">
        <v>-934.586208</v>
      </c>
      <c r="I16" s="18" t="n">
        <v>-936.564538</v>
      </c>
      <c r="J16" s="18" t="n">
        <v>-777.834</v>
      </c>
      <c r="K16" s="18" t="n">
        <v>-639.369</v>
      </c>
      <c r="L16" s="18" t="n">
        <v>-638.252015</v>
      </c>
      <c r="M16" s="18" t="n">
        <v>-1030.518155</v>
      </c>
      <c r="N16" s="22"/>
    </row>
    <row r="17" customFormat="false" ht="14.25" hidden="false" customHeight="false" outlineLevel="0" collapsed="false">
      <c r="A17" s="9" t="s">
        <v>46</v>
      </c>
      <c r="B17" s="18" t="n">
        <v>1034.104</v>
      </c>
      <c r="C17" s="18" t="n">
        <v>897.241336</v>
      </c>
      <c r="D17" s="18" t="n">
        <v>4493.291488</v>
      </c>
      <c r="E17" s="18" t="n">
        <v>-5826.59233</v>
      </c>
      <c r="F17" s="18" t="n">
        <v>-1643.86</v>
      </c>
      <c r="G17" s="18" t="n">
        <v>-2344.48336</v>
      </c>
      <c r="H17" s="18" t="n">
        <v>-3564.760344</v>
      </c>
      <c r="I17" s="18" t="n">
        <v>-2222.764974</v>
      </c>
      <c r="J17" s="18" t="n">
        <v>-771.941</v>
      </c>
      <c r="K17" s="18" t="n">
        <v>-2237.504</v>
      </c>
      <c r="L17" s="18" t="n">
        <v>-2622.047225</v>
      </c>
      <c r="M17" s="18" t="n">
        <v>-1540.158775</v>
      </c>
      <c r="N17" s="22"/>
    </row>
    <row r="18" customFormat="false" ht="28.35" hidden="false" customHeight="false" outlineLevel="0" collapsed="false">
      <c r="A18" s="20" t="s">
        <v>47</v>
      </c>
      <c r="B18" s="18" t="n">
        <v>-417.507</v>
      </c>
      <c r="C18" s="18" t="n">
        <v>-1983.727888</v>
      </c>
      <c r="D18" s="18" t="n">
        <v>-1183.72972</v>
      </c>
      <c r="E18" s="18" t="n">
        <v>-1408.863644</v>
      </c>
      <c r="F18" s="18" t="n">
        <v>-1986.142</v>
      </c>
      <c r="G18" s="18" t="n">
        <v>410.240408</v>
      </c>
      <c r="H18" s="18" t="n">
        <v>-4162.925516</v>
      </c>
      <c r="I18" s="18" t="n">
        <v>-4027.503026</v>
      </c>
      <c r="J18" s="18" t="n">
        <v>441.099</v>
      </c>
      <c r="K18" s="18" t="n">
        <v>2916.14</v>
      </c>
      <c r="L18" s="18" t="n">
        <v>3029.704195</v>
      </c>
      <c r="M18" s="18" t="n">
        <v>-149.895785</v>
      </c>
      <c r="N18" s="22"/>
    </row>
    <row r="19" customFormat="false" ht="14.25" hidden="false" customHeight="false" outlineLevel="0" collapsed="false">
      <c r="A19" s="7" t="s">
        <v>48</v>
      </c>
      <c r="B19" s="16" t="n">
        <v>2112.867</v>
      </c>
      <c r="C19" s="16" t="n">
        <v>-262.686872</v>
      </c>
      <c r="D19" s="16" t="n">
        <v>3484.490448</v>
      </c>
      <c r="E19" s="16" t="n">
        <v>-7355.718808</v>
      </c>
      <c r="F19" s="16" t="n">
        <v>-3311.091</v>
      </c>
      <c r="G19" s="16" t="n">
        <v>-582.908816</v>
      </c>
      <c r="H19" s="16" t="n">
        <v>-8111.098224</v>
      </c>
      <c r="I19" s="16" t="n">
        <v>-5616.648038</v>
      </c>
      <c r="J19" s="16" t="n">
        <v>-92.102</v>
      </c>
      <c r="K19" s="16" t="n">
        <v>704.691</v>
      </c>
      <c r="L19" s="16" t="n">
        <v>415.038945</v>
      </c>
      <c r="M19" s="16" t="n">
        <v>-2152.688825</v>
      </c>
      <c r="N19" s="21"/>
    </row>
    <row r="20" customFormat="false" ht="14.25" hidden="false" customHeight="false" outlineLevel="0" collapsed="false">
      <c r="A20" s="9" t="s">
        <v>49</v>
      </c>
      <c r="B20" s="18" t="n">
        <v>8126.862</v>
      </c>
      <c r="C20" s="18" t="n">
        <v>5151.265208</v>
      </c>
      <c r="D20" s="18" t="n">
        <v>10885.838976</v>
      </c>
      <c r="E20" s="18" t="n">
        <v>3682.035746</v>
      </c>
      <c r="F20" s="18" t="n">
        <v>4922.854</v>
      </c>
      <c r="G20" s="18" t="n">
        <v>11429.548504</v>
      </c>
      <c r="H20" s="18" t="n">
        <v>3093.662164</v>
      </c>
      <c r="I20" s="18" t="n">
        <v>12541.893246</v>
      </c>
      <c r="J20" s="18" t="n">
        <v>9368.926</v>
      </c>
      <c r="K20" s="18" t="n">
        <v>10816.722</v>
      </c>
      <c r="L20" s="18" t="n">
        <v>11552.30824</v>
      </c>
      <c r="M20" s="18" t="n">
        <v>11809.22486</v>
      </c>
      <c r="N20" s="22"/>
    </row>
    <row r="21" customFormat="false" ht="14.25" hidden="false" customHeight="false" outlineLevel="0" collapsed="false">
      <c r="A21" s="9" t="s">
        <v>50</v>
      </c>
      <c r="B21" s="18" t="n">
        <v>-1104.456</v>
      </c>
      <c r="C21" s="18" t="n">
        <v>-1152.506704</v>
      </c>
      <c r="D21" s="18" t="n">
        <v>-2403.927712</v>
      </c>
      <c r="E21" s="18" t="n">
        <v>-82.1092999999992</v>
      </c>
      <c r="F21" s="18" t="n">
        <v>1310.018</v>
      </c>
      <c r="G21" s="18" t="n">
        <v>-3694.022432</v>
      </c>
      <c r="H21" s="18" t="n">
        <v>-2386.407696</v>
      </c>
      <c r="I21" s="18" t="n">
        <v>-2296.159048</v>
      </c>
      <c r="J21" s="18" t="n">
        <v>-1862.497</v>
      </c>
      <c r="K21" s="18" t="n">
        <v>-1796.913</v>
      </c>
      <c r="L21" s="18" t="n">
        <v>-2770.63105</v>
      </c>
      <c r="M21" s="18" t="n">
        <v>-2939.93128</v>
      </c>
      <c r="N21" s="22"/>
    </row>
    <row r="22" customFormat="false" ht="14.25" hidden="false" customHeight="false" outlineLevel="0" collapsed="false">
      <c r="A22" s="9" t="s">
        <v>32</v>
      </c>
      <c r="B22" s="18" t="n">
        <v>-249.717</v>
      </c>
      <c r="C22" s="18" t="n">
        <v>-190.384528</v>
      </c>
      <c r="D22" s="18" t="n">
        <v>-196.169896</v>
      </c>
      <c r="E22" s="18" t="n">
        <v>-306.281484</v>
      </c>
      <c r="F22" s="18" t="n">
        <v>-400.846</v>
      </c>
      <c r="G22" s="18" t="n">
        <v>-410.311696</v>
      </c>
      <c r="H22" s="18" t="n">
        <v>-315.270992</v>
      </c>
      <c r="I22" s="18" t="n">
        <v>-530.769254</v>
      </c>
      <c r="J22" s="18" t="n">
        <v>-314.289</v>
      </c>
      <c r="K22" s="18" t="n">
        <v>-328.621</v>
      </c>
      <c r="L22" s="18" t="n">
        <v>-420.07255</v>
      </c>
      <c r="M22" s="18" t="n">
        <v>-1156.01616</v>
      </c>
      <c r="N22" s="22"/>
    </row>
    <row r="23" customFormat="false" ht="14.25" hidden="false" customHeight="false" outlineLevel="0" collapsed="false">
      <c r="A23" s="19" t="s">
        <v>51</v>
      </c>
      <c r="B23" s="18" t="n">
        <v>11.668</v>
      </c>
      <c r="C23" s="18" t="n">
        <v>11.294312</v>
      </c>
      <c r="D23" s="18" t="n">
        <v>11.642232</v>
      </c>
      <c r="E23" s="18" t="n">
        <v>11.899296</v>
      </c>
      <c r="F23" s="18" t="n">
        <v>12.463</v>
      </c>
      <c r="G23" s="18" t="n">
        <v>12.384888</v>
      </c>
      <c r="H23" s="18" t="n">
        <v>12.647708</v>
      </c>
      <c r="I23" s="18" t="n">
        <v>12.8564</v>
      </c>
      <c r="J23" s="18" t="n">
        <v>7.88</v>
      </c>
      <c r="K23" s="18" t="n">
        <v>7.878</v>
      </c>
      <c r="L23" s="18" t="n">
        <v>7.83779</v>
      </c>
      <c r="M23" s="18" t="n">
        <v>8.389415</v>
      </c>
      <c r="N23" s="22"/>
    </row>
    <row r="24" customFormat="false" ht="14.25" hidden="false" customHeight="false" outlineLevel="0" collapsed="false">
      <c r="A24" s="7" t="s">
        <v>52</v>
      </c>
      <c r="B24" s="16" t="n">
        <v>6784.357</v>
      </c>
      <c r="C24" s="16" t="n">
        <v>3819.668288</v>
      </c>
      <c r="D24" s="16" t="n">
        <v>8297.3836</v>
      </c>
      <c r="E24" s="16" t="n">
        <v>3305.478258</v>
      </c>
      <c r="F24" s="16" t="n">
        <v>5844.489</v>
      </c>
      <c r="G24" s="16" t="n">
        <v>7337.599264</v>
      </c>
      <c r="H24" s="16" t="n">
        <v>404.631184</v>
      </c>
      <c r="I24" s="16" t="n">
        <v>9727.821344</v>
      </c>
      <c r="J24" s="16" t="n">
        <v>7200.02</v>
      </c>
      <c r="K24" s="16" t="n">
        <v>8699.066</v>
      </c>
      <c r="L24" s="16" t="n">
        <v>8369.44243</v>
      </c>
      <c r="M24" s="16" t="n">
        <v>7721.666835</v>
      </c>
      <c r="N24" s="21"/>
    </row>
    <row r="28" customFormat="false" ht="20.25" hidden="false" customHeight="true" outlineLevel="0" collapsed="false">
      <c r="A28" s="15" t="s">
        <v>69</v>
      </c>
    </row>
    <row r="29" customFormat="false" ht="15" hidden="false" customHeight="true" outlineLevel="0" collapsed="false">
      <c r="A29" s="4" t="s">
        <v>2</v>
      </c>
    </row>
    <row r="30" customFormat="false" ht="15" hidden="false" customHeight="true" outlineLevel="0" collapsed="false">
      <c r="A30" s="4" t="s">
        <v>54</v>
      </c>
    </row>
    <row r="31" customFormat="false" ht="14.25" hidden="false" customHeight="false" outlineLevel="0" collapsed="false"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5" t="s">
        <v>10</v>
      </c>
      <c r="I31" s="5" t="s">
        <v>11</v>
      </c>
      <c r="J31" s="5" t="s">
        <v>12</v>
      </c>
      <c r="K31" s="5" t="s">
        <v>13</v>
      </c>
      <c r="L31" s="5" t="s">
        <v>14</v>
      </c>
      <c r="M31" s="5" t="s">
        <v>15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="17" customFormat="true" ht="14.25" hidden="false" customHeight="false" outlineLevel="0" collapsed="false">
      <c r="A32" s="17" t="s">
        <v>55</v>
      </c>
    </row>
    <row r="33" customFormat="false" ht="14.25" hidden="false" customHeight="false" outlineLevel="0" collapsed="false">
      <c r="A33" s="17" t="s">
        <v>56</v>
      </c>
      <c r="B33" s="16" t="n">
        <v>33262.6570696</v>
      </c>
      <c r="C33" s="16" t="n">
        <v>36555.1756372864</v>
      </c>
      <c r="D33" s="16" t="n">
        <v>37065.77833296</v>
      </c>
      <c r="E33" s="16" t="n">
        <v>42780.06705704</v>
      </c>
      <c r="F33" s="16" t="n">
        <v>37612.577</v>
      </c>
      <c r="G33" s="16" t="n">
        <v>42122.360152</v>
      </c>
      <c r="H33" s="16" t="n">
        <v>44166.543996</v>
      </c>
      <c r="I33" s="16" t="n">
        <v>55973.124516</v>
      </c>
      <c r="J33" s="16" t="n">
        <v>41771.06</v>
      </c>
      <c r="K33" s="16" t="n">
        <v>43609.359</v>
      </c>
      <c r="L33" s="16" t="n">
        <v>45419.25667026</v>
      </c>
      <c r="M33" s="16" t="n">
        <v>49720.520137952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customFormat="false" ht="14.25" hidden="false" customHeight="false" outlineLevel="0" collapsed="false">
      <c r="A34" s="1" t="s">
        <v>57</v>
      </c>
      <c r="B34" s="18" t="n">
        <v>12931.5229435</v>
      </c>
      <c r="C34" s="18" t="n">
        <v>13562.310629404</v>
      </c>
      <c r="D34" s="18" t="n">
        <v>13560.51119592</v>
      </c>
      <c r="E34" s="18" t="n">
        <v>15545.4827295</v>
      </c>
      <c r="F34" s="18" t="n">
        <v>12682.529</v>
      </c>
      <c r="G34" s="18" t="n">
        <v>16210.999304</v>
      </c>
      <c r="H34" s="18" t="n">
        <v>18496.524276</v>
      </c>
      <c r="I34" s="18" t="n">
        <v>23891.485956</v>
      </c>
      <c r="J34" s="18" t="n">
        <v>15432.175</v>
      </c>
      <c r="K34" s="18" t="n">
        <v>17407.279</v>
      </c>
      <c r="L34" s="18" t="n">
        <v>19555.749342608</v>
      </c>
      <c r="M34" s="18" t="n">
        <v>20516.37821247</v>
      </c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customFormat="false" ht="14.25" hidden="false" customHeight="false" outlineLevel="0" collapsed="false">
      <c r="A35" s="1" t="s">
        <v>58</v>
      </c>
      <c r="B35" s="18" t="n">
        <v>17974.56535</v>
      </c>
      <c r="C35" s="18" t="n">
        <v>20890.9156444</v>
      </c>
      <c r="D35" s="18" t="n">
        <v>21394.06614072</v>
      </c>
      <c r="E35" s="18" t="n">
        <v>24791.8843819</v>
      </c>
      <c r="F35" s="18" t="n">
        <v>22679.092</v>
      </c>
      <c r="G35" s="18" t="n">
        <v>23441.407792</v>
      </c>
      <c r="H35" s="18" t="n">
        <v>22903.126272</v>
      </c>
      <c r="I35" s="18" t="n">
        <v>29441.501574</v>
      </c>
      <c r="J35" s="18" t="n">
        <v>24025.804</v>
      </c>
      <c r="K35" s="18" t="n">
        <v>24042.573</v>
      </c>
      <c r="L35" s="18" t="n">
        <v>23333.557837956</v>
      </c>
      <c r="M35" s="18" t="n">
        <v>26331.449681056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customFormat="false" ht="14.25" hidden="false" customHeight="false" outlineLevel="0" collapsed="false">
      <c r="A36" s="1" t="s">
        <v>59</v>
      </c>
      <c r="B36" s="18" t="n">
        <v>2356.5687761</v>
      </c>
      <c r="C36" s="18" t="n">
        <v>2101.9493634824</v>
      </c>
      <c r="D36" s="18" t="n">
        <v>2111.20099632</v>
      </c>
      <c r="E36" s="18" t="n">
        <v>2441.69994564</v>
      </c>
      <c r="F36" s="18" t="n">
        <v>2250.956</v>
      </c>
      <c r="G36" s="18" t="n">
        <v>2469.953056</v>
      </c>
      <c r="H36" s="18" t="n">
        <v>2766.893448</v>
      </c>
      <c r="I36" s="18" t="n">
        <v>2640.136986</v>
      </c>
      <c r="J36" s="18" t="n">
        <v>2313.081</v>
      </c>
      <c r="K36" s="18" t="n">
        <v>2159.507</v>
      </c>
      <c r="L36" s="18" t="n">
        <v>2529.949489696</v>
      </c>
      <c r="M36" s="18" t="n">
        <v>2872.692244426</v>
      </c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customFormat="false" ht="14.25" hidden="false" customHeight="false" outlineLevel="0" collapsed="false">
      <c r="A37" s="1" t="s">
        <v>40</v>
      </c>
      <c r="B37" s="18" t="n">
        <v>-25571.1876903</v>
      </c>
      <c r="C37" s="18" t="n">
        <v>-29670.8413866552</v>
      </c>
      <c r="D37" s="18" t="n">
        <v>-29552.24535144</v>
      </c>
      <c r="E37" s="18" t="n">
        <v>-31598.91445218</v>
      </c>
      <c r="F37" s="18" t="n">
        <v>-27919.805</v>
      </c>
      <c r="G37" s="18" t="n">
        <v>-31397.44468</v>
      </c>
      <c r="H37" s="18" t="n">
        <v>-34603.7383</v>
      </c>
      <c r="I37" s="18" t="n">
        <v>-39323.512074</v>
      </c>
      <c r="J37" s="18" t="n">
        <v>-31883.064</v>
      </c>
      <c r="K37" s="18" t="n">
        <v>-33847.158</v>
      </c>
      <c r="L37" s="18" t="n">
        <v>-36059.789641816</v>
      </c>
      <c r="M37" s="18" t="n">
        <v>-36230.454827428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="23" customFormat="true" ht="14.25" hidden="false" customHeight="false" outlineLevel="0" collapsed="false">
      <c r="A38" s="23" t="s">
        <v>60</v>
      </c>
      <c r="B38" s="24" t="n">
        <v>7691.4693793</v>
      </c>
      <c r="C38" s="24" t="n">
        <v>6884.3342506312</v>
      </c>
      <c r="D38" s="24" t="n">
        <v>7513.53298152</v>
      </c>
      <c r="E38" s="24" t="n">
        <v>11180.64949486</v>
      </c>
      <c r="F38" s="24" t="n">
        <v>9692.772</v>
      </c>
      <c r="G38" s="24" t="n">
        <v>10724.915472</v>
      </c>
      <c r="H38" s="24" t="n">
        <v>9562.805696</v>
      </c>
      <c r="I38" s="24" t="n">
        <v>16649.612442</v>
      </c>
      <c r="J38" s="24" t="n">
        <v>9888</v>
      </c>
      <c r="K38" s="24" t="n">
        <v>9762.197</v>
      </c>
      <c r="L38" s="24" t="n">
        <v>9359.467028444</v>
      </c>
      <c r="M38" s="24" t="n">
        <v>13490.065310524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customFormat="false" ht="14.25" hidden="false" customHeight="false" outlineLevel="0" collapsed="false">
      <c r="A39" s="1" t="s">
        <v>42</v>
      </c>
      <c r="B39" s="18" t="n">
        <v>-2666.3610974</v>
      </c>
      <c r="C39" s="18" t="n">
        <v>-2718.1619850416</v>
      </c>
      <c r="D39" s="18" t="n">
        <v>-3000.07874448</v>
      </c>
      <c r="E39" s="18" t="n">
        <v>-3229.12437256</v>
      </c>
      <c r="F39" s="18" t="n">
        <v>-3170.714</v>
      </c>
      <c r="G39" s="18" t="n">
        <v>-3628.218864</v>
      </c>
      <c r="H39" s="18" t="n">
        <v>-3156.86092</v>
      </c>
      <c r="I39" s="18" t="n">
        <v>-4077.626944</v>
      </c>
      <c r="J39" s="18" t="n">
        <v>-3166.53</v>
      </c>
      <c r="K39" s="18" t="n">
        <v>-3447.532</v>
      </c>
      <c r="L39" s="18" t="n">
        <v>-3775.610886704</v>
      </c>
      <c r="M39" s="18" t="n">
        <v>-3541.401676898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="17" customFormat="true" ht="14.25" hidden="false" customHeight="false" outlineLevel="0" collapsed="false">
      <c r="A40" s="17" t="s">
        <v>43</v>
      </c>
      <c r="B40" s="16" t="n">
        <v>5025.10828190001</v>
      </c>
      <c r="C40" s="16" t="n">
        <v>4166.17226558959</v>
      </c>
      <c r="D40" s="16" t="n">
        <v>4513.45423704</v>
      </c>
      <c r="E40" s="16" t="n">
        <v>7951.0344523</v>
      </c>
      <c r="F40" s="16" t="n">
        <v>6522.058</v>
      </c>
      <c r="G40" s="16" t="n">
        <v>7096.697608</v>
      </c>
      <c r="H40" s="16" t="n">
        <v>6405.94274</v>
      </c>
      <c r="I40" s="16" t="n">
        <v>12571.986516</v>
      </c>
      <c r="J40" s="16" t="n">
        <v>6721.466</v>
      </c>
      <c r="K40" s="16" t="n">
        <v>6313.669</v>
      </c>
      <c r="L40" s="16" t="n">
        <v>5583.85614174</v>
      </c>
      <c r="M40" s="16" t="n">
        <v>9948.663633626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="17" customFormat="true" ht="14.25" hidden="false" customHeight="false" outlineLevel="0" collapsed="false">
      <c r="A41" s="17" t="s">
        <v>61</v>
      </c>
      <c r="B41" s="16" t="n">
        <v>7833.869</v>
      </c>
      <c r="C41" s="16" t="n">
        <v>8003.593376</v>
      </c>
      <c r="D41" s="16" t="n">
        <v>8478.06098304</v>
      </c>
      <c r="E41" s="16" t="n">
        <v>11738.40914</v>
      </c>
      <c r="F41" s="16" t="n">
        <v>10486.065</v>
      </c>
      <c r="G41" s="16" t="n">
        <v>11167.88444</v>
      </c>
      <c r="H41" s="16" t="n">
        <v>10581.49486</v>
      </c>
      <c r="I41" s="16" t="n">
        <v>16485.329184</v>
      </c>
      <c r="J41" s="16" t="n">
        <v>10634.485</v>
      </c>
      <c r="K41" s="16" t="n">
        <v>10324.97</v>
      </c>
      <c r="L41" s="16" t="n">
        <v>9694.679275</v>
      </c>
      <c r="M41" s="16" t="n">
        <v>13316.745315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="26" customFormat="true" ht="14.25" hidden="false" customHeight="false" outlineLevel="0" collapsed="false">
      <c r="A42" s="26" t="s">
        <v>62</v>
      </c>
      <c r="B42" s="27" t="n">
        <f aca="false">B40/B33</f>
        <v>0.151073567916877</v>
      </c>
      <c r="C42" s="27" t="n">
        <f aca="false">C40/C33</f>
        <v>0.113969422741334</v>
      </c>
      <c r="D42" s="27" t="n">
        <f aca="false">D40/D33</f>
        <v>0.121768770009249</v>
      </c>
      <c r="E42" s="27" t="n">
        <f aca="false">E40/E33</f>
        <v>0.185858391519084</v>
      </c>
      <c r="F42" s="27" t="n">
        <f aca="false">F40/F33</f>
        <v>0.173400987653678</v>
      </c>
      <c r="G42" s="27" t="n">
        <f aca="false">G40/G33</f>
        <v>0.168478157026133</v>
      </c>
      <c r="H42" s="27" t="n">
        <f aca="false">H40/H33</f>
        <v>0.145040615824054</v>
      </c>
      <c r="I42" s="27" t="n">
        <f aca="false">I40/I33</f>
        <v>0.2246075527266</v>
      </c>
      <c r="J42" s="27" t="n">
        <f aca="false">J40/J33</f>
        <v>0.160912028567147</v>
      </c>
      <c r="K42" s="27" t="n">
        <f aca="false">K40/K33</f>
        <v>0.144777844590653</v>
      </c>
      <c r="L42" s="27" t="n">
        <v>0.122940280204899</v>
      </c>
      <c r="M42" s="27" t="n">
        <v>0.200091704713123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</row>
    <row r="43" s="26" customFormat="true" ht="14.25" hidden="false" customHeight="false" outlineLevel="0" collapsed="false">
      <c r="A43" s="26" t="s">
        <v>63</v>
      </c>
      <c r="B43" s="27" t="n">
        <f aca="false">B41/B33</f>
        <v>0.235515430520422</v>
      </c>
      <c r="C43" s="27" t="n">
        <f aca="false">C41/C33</f>
        <v>0.218945559321463</v>
      </c>
      <c r="D43" s="27" t="n">
        <f aca="false">D41/D33</f>
        <v>0.228730148518183</v>
      </c>
      <c r="E43" s="27" t="n">
        <f aca="false">E41/E33</f>
        <v>0.274389685372602</v>
      </c>
      <c r="F43" s="27" t="n">
        <f aca="false">F41/F33</f>
        <v>0.27879145318865</v>
      </c>
      <c r="G43" s="27" t="n">
        <f aca="false">G41/G33</f>
        <v>0.265129598619363</v>
      </c>
      <c r="H43" s="27" t="n">
        <f aca="false">H41/H33</f>
        <v>0.239581681124027</v>
      </c>
      <c r="I43" s="27" t="n">
        <f aca="false">I41/I33</f>
        <v>0.294522225202698</v>
      </c>
      <c r="J43" s="27" t="n">
        <f aca="false">J41/J33</f>
        <v>0.254589780580143</v>
      </c>
      <c r="K43" s="27" t="n">
        <f aca="false">K41/K33</f>
        <v>0.236760416496835</v>
      </c>
      <c r="L43" s="27" t="n">
        <v>0.213448655608403</v>
      </c>
      <c r="M43" s="27" t="n">
        <v>0.267831979191932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</row>
    <row r="44" customFormat="false" ht="14.25" hidden="false" customHeight="false" outlineLevel="0" collapsed="false">
      <c r="B44" s="28"/>
    </row>
    <row r="45" customFormat="false" ht="14.25" hidden="false" customHeight="false" outlineLevel="0" collapsed="false">
      <c r="A45" s="17" t="s">
        <v>64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customFormat="false" ht="14.25" hidden="false" customHeight="false" outlineLevel="0" collapsed="false">
      <c r="A46" s="17" t="s">
        <v>56</v>
      </c>
      <c r="B46" s="21" t="n">
        <v>7334.33442</v>
      </c>
      <c r="C46" s="29" t="n">
        <v>7183.43330928</v>
      </c>
      <c r="D46" s="29" t="n">
        <v>28400.18725344</v>
      </c>
      <c r="E46" s="29" t="n">
        <v>29290.68724224</v>
      </c>
      <c r="F46" s="21" t="n">
        <v>28389.434</v>
      </c>
      <c r="G46" s="21" t="n">
        <v>42435.195584</v>
      </c>
      <c r="H46" s="21" t="n">
        <v>42917.714864</v>
      </c>
      <c r="I46" s="21" t="n">
        <v>51208.878692</v>
      </c>
      <c r="J46" s="21" t="n">
        <v>30417.593</v>
      </c>
      <c r="K46" s="21" t="n">
        <v>27144.897</v>
      </c>
      <c r="L46" s="21" t="n">
        <v>36637.1035212</v>
      </c>
      <c r="M46" s="21" t="n">
        <v>26277.0215834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customFormat="false" ht="14.25" hidden="false" customHeight="false" outlineLevel="0" collapsed="false">
      <c r="A47" s="1" t="s">
        <v>57</v>
      </c>
      <c r="B47" s="18" t="n">
        <v>342.39835</v>
      </c>
      <c r="C47" s="18" t="n">
        <v>-4.36400360000005</v>
      </c>
      <c r="D47" s="18" t="n">
        <v>94.35481296</v>
      </c>
      <c r="E47" s="18" t="n">
        <v>324.86067132</v>
      </c>
      <c r="F47" s="18" t="n">
        <v>180.774</v>
      </c>
      <c r="G47" s="18" t="n">
        <v>322.525424</v>
      </c>
      <c r="H47" s="18" t="n">
        <v>381.544032</v>
      </c>
      <c r="I47" s="18" t="n">
        <v>400.024774</v>
      </c>
      <c r="J47" s="18" t="n">
        <v>145.815</v>
      </c>
      <c r="K47" s="18" t="n">
        <v>140.272</v>
      </c>
      <c r="L47" s="18" t="n">
        <v>173.2430744</v>
      </c>
      <c r="M47" s="18" t="n">
        <v>150.8664824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customFormat="false" ht="14.25" hidden="false" customHeight="false" outlineLevel="0" collapsed="false">
      <c r="A48" s="1" t="s">
        <v>58</v>
      </c>
      <c r="B48" s="18" t="n">
        <v>6780.02654</v>
      </c>
      <c r="C48" s="18" t="n">
        <v>6923.65479536</v>
      </c>
      <c r="D48" s="18" t="n">
        <v>22041.13414368</v>
      </c>
      <c r="E48" s="18" t="n">
        <v>22427.18107824</v>
      </c>
      <c r="F48" s="18" t="n">
        <v>21945.467</v>
      </c>
      <c r="G48" s="18" t="n">
        <v>33901.462792</v>
      </c>
      <c r="H48" s="18" t="n">
        <v>33349.246644</v>
      </c>
      <c r="I48" s="18" t="n">
        <v>38844.722276</v>
      </c>
      <c r="J48" s="18" t="n">
        <v>21636.03</v>
      </c>
      <c r="K48" s="18" t="n">
        <v>19358.413</v>
      </c>
      <c r="L48" s="18" t="n">
        <v>25118.8920896</v>
      </c>
      <c r="M48" s="18" t="n">
        <v>18953.882191</v>
      </c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customFormat="false" ht="14.25" hidden="false" customHeight="false" outlineLevel="0" collapsed="false">
      <c r="A49" s="1" t="s">
        <v>59</v>
      </c>
      <c r="B49" s="18" t="n">
        <v>211.90953</v>
      </c>
      <c r="C49" s="18" t="n">
        <v>264.14251752</v>
      </c>
      <c r="D49" s="18" t="n">
        <v>6264.6982968</v>
      </c>
      <c r="E49" s="18" t="n">
        <v>6538.64549268</v>
      </c>
      <c r="F49" s="18" t="n">
        <v>6263.193</v>
      </c>
      <c r="G49" s="18" t="n">
        <v>8211.207368</v>
      </c>
      <c r="H49" s="18" t="n">
        <v>9186.924188</v>
      </c>
      <c r="I49" s="18" t="n">
        <v>11964.131642</v>
      </c>
      <c r="J49" s="18" t="n">
        <v>8635.748</v>
      </c>
      <c r="K49" s="18" t="n">
        <v>7646.212</v>
      </c>
      <c r="L49" s="18" t="n">
        <v>11344.9683572</v>
      </c>
      <c r="M49" s="18" t="n">
        <v>7172.27291000001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customFormat="false" ht="14.25" hidden="false" customHeight="false" outlineLevel="0" collapsed="false">
      <c r="A50" s="1" t="s">
        <v>40</v>
      </c>
      <c r="B50" s="18" t="n">
        <v>-6253.75758</v>
      </c>
      <c r="C50" s="18" t="n">
        <v>-5910.95623872</v>
      </c>
      <c r="D50" s="18" t="n">
        <v>-23882.40631392</v>
      </c>
      <c r="E50" s="18" t="n">
        <v>-24487.47865356</v>
      </c>
      <c r="F50" s="18" t="n">
        <v>-24018.46</v>
      </c>
      <c r="G50" s="18" t="n">
        <v>-34114.38296</v>
      </c>
      <c r="H50" s="18" t="n">
        <v>-34568.143704</v>
      </c>
      <c r="I50" s="18" t="n">
        <v>-41454.164648</v>
      </c>
      <c r="J50" s="18" t="n">
        <v>-24845.128</v>
      </c>
      <c r="K50" s="18" t="n">
        <v>-22219.887</v>
      </c>
      <c r="L50" s="18" t="n">
        <v>-28419.9330704</v>
      </c>
      <c r="M50" s="18" t="n">
        <v>-20199.8026096</v>
      </c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customFormat="false" ht="14.25" hidden="false" customHeight="false" outlineLevel="0" collapsed="false">
      <c r="A51" s="23" t="s">
        <v>60</v>
      </c>
      <c r="B51" s="24" t="n">
        <v>1080.57684</v>
      </c>
      <c r="C51" s="24" t="n">
        <v>1272.47707056</v>
      </c>
      <c r="D51" s="24" t="n">
        <v>4517.78093952</v>
      </c>
      <c r="E51" s="24" t="n">
        <v>4803.20858868</v>
      </c>
      <c r="F51" s="24" t="n">
        <v>4370.974</v>
      </c>
      <c r="G51" s="24" t="n">
        <v>8320.81262399999</v>
      </c>
      <c r="H51" s="24" t="n">
        <v>8349.57115999998</v>
      </c>
      <c r="I51" s="24" t="n">
        <v>9754.71404400003</v>
      </c>
      <c r="J51" s="24" t="n">
        <v>5573</v>
      </c>
      <c r="K51" s="24" t="n">
        <v>4924.575</v>
      </c>
      <c r="L51" s="24" t="n">
        <v>8217.1704508</v>
      </c>
      <c r="M51" s="24" t="n">
        <v>6077.2189738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customFormat="false" ht="14.25" hidden="false" customHeight="false" outlineLevel="0" collapsed="false">
      <c r="A52" s="1" t="s">
        <v>42</v>
      </c>
      <c r="B52" s="18" t="n">
        <v>-753.27637</v>
      </c>
      <c r="C52" s="18" t="n">
        <v>-832.63706122</v>
      </c>
      <c r="D52" s="18" t="n">
        <v>-2595.61946955952</v>
      </c>
      <c r="E52" s="18" t="n">
        <v>-2655.15400494</v>
      </c>
      <c r="F52" s="18" t="n">
        <v>-3401.884</v>
      </c>
      <c r="G52" s="18" t="n">
        <v>-4930.112784</v>
      </c>
      <c r="H52" s="18" t="n">
        <v>-4718.891888</v>
      </c>
      <c r="I52" s="18" t="n">
        <v>-5939.40135</v>
      </c>
      <c r="J52" s="18" t="n">
        <v>-3813.938</v>
      </c>
      <c r="K52" s="18" t="n">
        <v>-2578.35</v>
      </c>
      <c r="L52" s="18" t="n">
        <v>-3920.5643828</v>
      </c>
      <c r="M52" s="18" t="n">
        <v>-2442.22908546</v>
      </c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customFormat="false" ht="14.25" hidden="false" customHeight="false" outlineLevel="0" collapsed="false">
      <c r="A53" s="17" t="s">
        <v>43</v>
      </c>
      <c r="B53" s="16" t="n">
        <v>327.30047</v>
      </c>
      <c r="C53" s="16" t="n">
        <v>439.84000934</v>
      </c>
      <c r="D53" s="16" t="n">
        <v>1922.16146996048</v>
      </c>
      <c r="E53" s="16" t="n">
        <v>2148.05458374</v>
      </c>
      <c r="F53" s="16" t="n">
        <v>969.09</v>
      </c>
      <c r="G53" s="16" t="n">
        <v>3390.69984</v>
      </c>
      <c r="H53" s="16" t="n">
        <v>3630.679272</v>
      </c>
      <c r="I53" s="16" t="n">
        <v>3815.312694</v>
      </c>
      <c r="J53" s="16" t="n">
        <v>1758.527</v>
      </c>
      <c r="K53" s="16" t="n">
        <v>2346.66</v>
      </c>
      <c r="L53" s="16" t="n">
        <v>4296.606068</v>
      </c>
      <c r="M53" s="16" t="n">
        <v>3634.98988834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customFormat="false" ht="14.25" hidden="false" customHeight="false" outlineLevel="0" collapsed="false">
      <c r="A54" s="17" t="s">
        <v>61</v>
      </c>
      <c r="B54" s="16" t="n">
        <v>640.58101</v>
      </c>
      <c r="C54" s="16" t="n">
        <v>741.134300699999</v>
      </c>
      <c r="D54" s="16" t="n">
        <v>2395.67277572048</v>
      </c>
      <c r="E54" s="16" t="n">
        <v>2779.1045145</v>
      </c>
      <c r="F54" s="16" t="n">
        <v>1597.642</v>
      </c>
      <c r="G54" s="16" t="n">
        <v>3840.721592</v>
      </c>
      <c r="H54" s="16" t="n">
        <v>4298.226548</v>
      </c>
      <c r="I54" s="16" t="n">
        <v>4829.80729</v>
      </c>
      <c r="J54" s="16" t="n">
        <v>2470.69</v>
      </c>
      <c r="K54" s="16" t="n">
        <v>2912.317</v>
      </c>
      <c r="L54" s="16" t="n">
        <v>4989.40503</v>
      </c>
      <c r="M54" s="16" t="n">
        <v>3903.83952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customFormat="false" ht="14.25" hidden="false" customHeight="false" outlineLevel="0" collapsed="false">
      <c r="A55" s="26" t="s">
        <v>62</v>
      </c>
      <c r="B55" s="27" t="n">
        <f aca="false">B53/B46</f>
        <v>0.0446257903249522</v>
      </c>
      <c r="C55" s="27" t="n">
        <f aca="false">C53/C46</f>
        <v>0.0612297755687086</v>
      </c>
      <c r="D55" s="27" t="n">
        <f aca="false">D53/D46</f>
        <v>0.067681295648065</v>
      </c>
      <c r="E55" s="27" t="n">
        <f aca="false">E53/E46</f>
        <v>0.073335752281097</v>
      </c>
      <c r="F55" s="27" t="n">
        <f aca="false">F53/F46</f>
        <v>0.0341355872047326</v>
      </c>
      <c r="G55" s="27" t="n">
        <f aca="false">G53/G46</f>
        <v>0.0799030095970254</v>
      </c>
      <c r="H55" s="27" t="n">
        <f aca="false">H53/H46</f>
        <v>0.0845962857879338</v>
      </c>
      <c r="I55" s="27" t="n">
        <f aca="false">I53/I46</f>
        <v>0.0745049060134183</v>
      </c>
      <c r="J55" s="27" t="n">
        <f aca="false">J53/J46</f>
        <v>0.0578128256236448</v>
      </c>
      <c r="K55" s="27" t="n">
        <f aca="false">K53/K46</f>
        <v>0.0864493978370962</v>
      </c>
      <c r="L55" s="27" t="n">
        <v>0.117274720298611</v>
      </c>
      <c r="M55" s="27" t="n">
        <v>0.138333405740182</v>
      </c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</row>
    <row r="56" customFormat="false" ht="14.25" hidden="false" customHeight="false" outlineLevel="0" collapsed="false">
      <c r="A56" s="26" t="s">
        <v>63</v>
      </c>
      <c r="B56" s="27" t="n">
        <f aca="false">B54/B46</f>
        <v>0.0873400329623911</v>
      </c>
      <c r="C56" s="27" t="n">
        <f aca="false">C54/C46</f>
        <v>0.103172712655737</v>
      </c>
      <c r="D56" s="27" t="n">
        <f aca="false">D54/D46</f>
        <v>0.0843541190183633</v>
      </c>
      <c r="E56" s="27" t="n">
        <f aca="false">E54/E46</f>
        <v>0.0948801402820027</v>
      </c>
      <c r="F56" s="27" t="n">
        <f aca="false">F54/F46</f>
        <v>0.0562759370264303</v>
      </c>
      <c r="G56" s="27" t="n">
        <f aca="false">G54/G46</f>
        <v>0.0905079271850494</v>
      </c>
      <c r="H56" s="27" t="n">
        <f aca="false">H54/H46</f>
        <v>0.100150405528823</v>
      </c>
      <c r="I56" s="27" t="n">
        <f aca="false">I54/I46</f>
        <v>0.0943158181425778</v>
      </c>
      <c r="J56" s="27" t="n">
        <f aca="false">J54/J46</f>
        <v>0.0812256906718425</v>
      </c>
      <c r="K56" s="27" t="n">
        <f aca="false">K54/K46</f>
        <v>0.107287826511186</v>
      </c>
      <c r="L56" s="27" t="n">
        <v>0.136184483773748</v>
      </c>
      <c r="M56" s="27" t="n">
        <v>0.148564764374444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customFormat="false" ht="14.25" hidden="false" customHeight="false" outlineLevel="0" collapsed="false">
      <c r="B57" s="28"/>
    </row>
    <row r="58" customFormat="false" ht="14.25" hidden="false" customHeight="false" outlineLevel="0" collapsed="false">
      <c r="A58" s="17" t="s">
        <v>65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</row>
    <row r="59" customFormat="false" ht="14.25" hidden="false" customHeight="false" outlineLevel="0" collapsed="false">
      <c r="A59" s="17" t="s">
        <v>56</v>
      </c>
      <c r="B59" s="16" t="n">
        <v>3397.023</v>
      </c>
      <c r="C59" s="16" t="n">
        <v>3825.614952</v>
      </c>
      <c r="D59" s="16" t="n">
        <v>4577.15687976</v>
      </c>
      <c r="E59" s="16" t="n">
        <v>5223.56484042</v>
      </c>
      <c r="F59" s="16" t="n">
        <v>3330.098</v>
      </c>
      <c r="G59" s="16" t="n">
        <v>5250.866648</v>
      </c>
      <c r="H59" s="16" t="n">
        <v>5478.811068</v>
      </c>
      <c r="I59" s="16" t="n">
        <v>6661.01018</v>
      </c>
      <c r="J59" s="16" t="n">
        <v>3736.946</v>
      </c>
      <c r="K59" s="16" t="n">
        <v>4324.005</v>
      </c>
      <c r="L59" s="16" t="n">
        <v>5430.7036692</v>
      </c>
      <c r="M59" s="16" t="n">
        <v>4740.0370962</v>
      </c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customFormat="false" ht="14.25" hidden="false" customHeight="false" outlineLevel="0" collapsed="false">
      <c r="A60" s="1" t="s">
        <v>57</v>
      </c>
      <c r="B60" s="18" t="n">
        <v>35.58786</v>
      </c>
      <c r="C60" s="18" t="n">
        <v>758.34761424</v>
      </c>
      <c r="D60" s="18" t="n">
        <v>1800.63594384</v>
      </c>
      <c r="E60" s="18" t="n">
        <v>2226.08689044</v>
      </c>
      <c r="F60" s="18" t="n">
        <v>270.067</v>
      </c>
      <c r="G60" s="18" t="n">
        <v>882.339392</v>
      </c>
      <c r="H60" s="18" t="n">
        <v>1170.577032</v>
      </c>
      <c r="I60" s="18" t="n">
        <v>1699.50967</v>
      </c>
      <c r="J60" s="18" t="n">
        <v>582.676</v>
      </c>
      <c r="K60" s="18" t="n">
        <v>1602.857</v>
      </c>
      <c r="L60" s="18" t="n">
        <v>1299.816748</v>
      </c>
      <c r="M60" s="18" t="n">
        <v>1952.9379066</v>
      </c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customFormat="false" ht="14.25" hidden="false" customHeight="false" outlineLevel="0" collapsed="false">
      <c r="A61" s="1" t="s">
        <v>58</v>
      </c>
      <c r="B61" s="18" t="n">
        <v>3361.43514</v>
      </c>
      <c r="C61" s="18" t="n">
        <v>3067.26733776</v>
      </c>
      <c r="D61" s="18" t="n">
        <v>2765.27387592</v>
      </c>
      <c r="E61" s="18" t="n">
        <v>2997.5439753</v>
      </c>
      <c r="F61" s="18" t="n">
        <v>3029.829</v>
      </c>
      <c r="G61" s="18" t="n">
        <v>4360.001104</v>
      </c>
      <c r="H61" s="18" t="n">
        <v>4307.758344</v>
      </c>
      <c r="I61" s="18" t="n">
        <v>4957.132792</v>
      </c>
      <c r="J61" s="18" t="n">
        <v>3113.442</v>
      </c>
      <c r="K61" s="18" t="n">
        <v>2721.03</v>
      </c>
      <c r="L61" s="18" t="n">
        <v>4020.2787136</v>
      </c>
      <c r="M61" s="18" t="n">
        <v>2759.1844346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customFormat="false" ht="14.25" hidden="false" customHeight="false" outlineLevel="0" collapsed="false">
      <c r="A62" s="1" t="s">
        <v>59</v>
      </c>
      <c r="B62" s="18" t="n">
        <v>0</v>
      </c>
      <c r="C62" s="18" t="n">
        <v>0</v>
      </c>
      <c r="D62" s="18" t="n">
        <v>11.24706</v>
      </c>
      <c r="E62" s="18" t="n">
        <v>-0.0660253200000029</v>
      </c>
      <c r="F62" s="18" t="n">
        <v>30.202</v>
      </c>
      <c r="G62" s="18" t="n">
        <v>8.526152</v>
      </c>
      <c r="H62" s="18" t="n">
        <v>0.475691999999995</v>
      </c>
      <c r="I62" s="18" t="n">
        <v>4.367718</v>
      </c>
      <c r="J62" s="18" t="n">
        <v>40.828</v>
      </c>
      <c r="K62" s="18" t="n">
        <v>0.117999999999995</v>
      </c>
      <c r="L62" s="18" t="n">
        <v>110.6082076</v>
      </c>
      <c r="M62" s="18" t="n">
        <v>27.914755</v>
      </c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customFormat="false" ht="14.25" hidden="false" customHeight="false" outlineLevel="0" collapsed="false">
      <c r="A63" s="1" t="s">
        <v>40</v>
      </c>
      <c r="B63" s="18" t="n">
        <v>-2438.84683</v>
      </c>
      <c r="C63" s="18" t="n">
        <v>-2866.07260072</v>
      </c>
      <c r="D63" s="18" t="n">
        <v>-3502.63887864</v>
      </c>
      <c r="E63" s="18" t="n">
        <v>-4299.93202866</v>
      </c>
      <c r="F63" s="18" t="n">
        <v>-2557.54</v>
      </c>
      <c r="G63" s="18" t="n">
        <v>-4121.88304</v>
      </c>
      <c r="H63" s="18" t="n">
        <v>-4164.565056</v>
      </c>
      <c r="I63" s="18" t="n">
        <v>-4723.572316</v>
      </c>
      <c r="J63" s="18" t="n">
        <v>-2928.548</v>
      </c>
      <c r="K63" s="18" t="n">
        <v>-3255.82</v>
      </c>
      <c r="L63" s="18" t="n">
        <v>-4170.205924</v>
      </c>
      <c r="M63" s="18" t="n">
        <v>-3950.8109556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customFormat="false" ht="14.25" hidden="false" customHeight="false" outlineLevel="0" collapsed="false">
      <c r="A64" s="23" t="s">
        <v>60</v>
      </c>
      <c r="B64" s="24" t="n">
        <v>958.17617</v>
      </c>
      <c r="C64" s="24" t="n">
        <v>959.54235128</v>
      </c>
      <c r="D64" s="24" t="n">
        <v>1074.51800112</v>
      </c>
      <c r="E64" s="24" t="n">
        <v>923.63281176</v>
      </c>
      <c r="F64" s="24" t="n">
        <v>772.558</v>
      </c>
      <c r="G64" s="24" t="n">
        <v>1128.983608</v>
      </c>
      <c r="H64" s="24" t="n">
        <v>1314.246012</v>
      </c>
      <c r="I64" s="24" t="n">
        <v>1937.437864</v>
      </c>
      <c r="J64" s="24" t="n">
        <v>808</v>
      </c>
      <c r="K64" s="24" t="n">
        <v>1068.483</v>
      </c>
      <c r="L64" s="24" t="n">
        <v>1260.4977452</v>
      </c>
      <c r="M64" s="24" t="n">
        <v>789.226140600001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customFormat="false" ht="14.25" hidden="false" customHeight="false" outlineLevel="0" collapsed="false">
      <c r="A65" s="1" t="s">
        <v>42</v>
      </c>
      <c r="B65" s="18" t="n">
        <v>-676.70855</v>
      </c>
      <c r="C65" s="18" t="n">
        <v>-636.4632932</v>
      </c>
      <c r="D65" s="18" t="n">
        <v>-539.98705624</v>
      </c>
      <c r="E65" s="18" t="n">
        <v>-411.06482738</v>
      </c>
      <c r="F65" s="18" t="n">
        <v>-548.45</v>
      </c>
      <c r="G65" s="18" t="n">
        <v>-606.2182</v>
      </c>
      <c r="H65" s="18" t="n">
        <v>-707.032084</v>
      </c>
      <c r="I65" s="18" t="n">
        <v>-830.51271</v>
      </c>
      <c r="J65" s="18" t="n">
        <v>-475.941</v>
      </c>
      <c r="K65" s="18" t="n">
        <v>-532.809</v>
      </c>
      <c r="L65" s="18" t="n">
        <v>-568.1231836</v>
      </c>
      <c r="M65" s="18" t="n">
        <v>-372.6476992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customFormat="false" ht="14.25" hidden="false" customHeight="false" outlineLevel="0" collapsed="false">
      <c r="A66" s="17" t="s">
        <v>43</v>
      </c>
      <c r="B66" s="16" t="n">
        <v>281.46762</v>
      </c>
      <c r="C66" s="16" t="n">
        <v>323.07905808</v>
      </c>
      <c r="D66" s="16" t="n">
        <v>534.53094488</v>
      </c>
      <c r="E66" s="16" t="n">
        <v>512.76798438</v>
      </c>
      <c r="F66" s="16" t="n">
        <v>224.108</v>
      </c>
      <c r="G66" s="16" t="n">
        <v>522.765408</v>
      </c>
      <c r="H66" s="16" t="n">
        <v>607.213928</v>
      </c>
      <c r="I66" s="16" t="n">
        <v>1106.925154</v>
      </c>
      <c r="J66" s="16" t="n">
        <v>332.457</v>
      </c>
      <c r="K66" s="16" t="n">
        <v>535.376</v>
      </c>
      <c r="L66" s="16" t="n">
        <v>692.3745616</v>
      </c>
      <c r="M66" s="16" t="n">
        <v>416.5784414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customFormat="false" ht="14.25" hidden="false" customHeight="false" outlineLevel="0" collapsed="false">
      <c r="A67" s="17" t="s">
        <v>61</v>
      </c>
      <c r="B67" s="16" t="n">
        <v>308.4275</v>
      </c>
      <c r="C67" s="16" t="n">
        <v>371.5555</v>
      </c>
      <c r="D67" s="16" t="n">
        <v>581.46367912</v>
      </c>
      <c r="E67" s="16" t="n">
        <v>594.89411442</v>
      </c>
      <c r="F67" s="16" t="n">
        <v>376.869</v>
      </c>
      <c r="G67" s="16" t="n">
        <v>752.984144</v>
      </c>
      <c r="H67" s="16" t="n">
        <v>836.243672</v>
      </c>
      <c r="I67" s="16" t="n">
        <v>868.236444</v>
      </c>
      <c r="J67" s="16" t="n">
        <v>395.45</v>
      </c>
      <c r="K67" s="16" t="n">
        <v>618.085</v>
      </c>
      <c r="L67" s="16" t="n">
        <v>741.676679999998</v>
      </c>
      <c r="M67" s="16" t="n">
        <v>462.203275</v>
      </c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customFormat="false" ht="14.25" hidden="false" customHeight="false" outlineLevel="0" collapsed="false">
      <c r="A68" s="26" t="s">
        <v>62</v>
      </c>
      <c r="B68" s="27" t="n">
        <f aca="false">B66/B59</f>
        <v>0.0828571428571429</v>
      </c>
      <c r="C68" s="27" t="n">
        <f aca="false">C66/C59</f>
        <v>0.0844515358010866</v>
      </c>
      <c r="D68" s="27" t="n">
        <f aca="false">D66/D59</f>
        <v>0.116782308083796</v>
      </c>
      <c r="E68" s="27" t="n">
        <f aca="false">E66/E59</f>
        <v>0.0981643762535876</v>
      </c>
      <c r="F68" s="27" t="n">
        <f aca="false">F66/F59</f>
        <v>0.0672977191662227</v>
      </c>
      <c r="G68" s="27" t="n">
        <f aca="false">G66/G59</f>
        <v>0.0995579288228765</v>
      </c>
      <c r="H68" s="27" t="n">
        <f aca="false">H66/H59</f>
        <v>0.110829506705669</v>
      </c>
      <c r="I68" s="27" t="n">
        <f aca="false">I66/I59</f>
        <v>0.166179772149815</v>
      </c>
      <c r="J68" s="27" t="n">
        <f aca="false">J66/J59</f>
        <v>0.0889648927225601</v>
      </c>
      <c r="K68" s="27" t="n">
        <f aca="false">K66/K59</f>
        <v>0.123814842952309</v>
      </c>
      <c r="L68" s="27" t="n">
        <v>0.127492605705366</v>
      </c>
      <c r="M68" s="27" t="n">
        <v>0.0878850593245279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</row>
    <row r="69" customFormat="false" ht="14.25" hidden="false" customHeight="false" outlineLevel="0" collapsed="false">
      <c r="A69" s="26" t="s">
        <v>63</v>
      </c>
      <c r="B69" s="27" t="n">
        <f aca="false">B67/B59</f>
        <v>0.0907934682809036</v>
      </c>
      <c r="C69" s="27" t="n">
        <f aca="false">C67/C59</f>
        <v>0.0971230781617878</v>
      </c>
      <c r="D69" s="27" t="n">
        <f aca="false">D67/D59</f>
        <v>0.127035995137333</v>
      </c>
      <c r="E69" s="27" t="n">
        <f aca="false">E67/E59</f>
        <v>0.113886614332171</v>
      </c>
      <c r="F69" s="27" t="n">
        <f aca="false">F67/F59</f>
        <v>0.113170543329355</v>
      </c>
      <c r="G69" s="27" t="n">
        <f aca="false">G67/G59</f>
        <v>0.143401879056823</v>
      </c>
      <c r="H69" s="27" t="n">
        <f aca="false">H67/H59</f>
        <v>0.152632325083125</v>
      </c>
      <c r="I69" s="27" t="n">
        <f aca="false">I67/I59</f>
        <v>0.130346061714021</v>
      </c>
      <c r="J69" s="27" t="n">
        <f aca="false">J67/J59</f>
        <v>0.105821705745815</v>
      </c>
      <c r="K69" s="27" t="n">
        <f aca="false">K67/K59</f>
        <v>0.142942711675865</v>
      </c>
      <c r="L69" s="27" t="n">
        <v>0.136571009058437</v>
      </c>
      <c r="M69" s="27" t="n">
        <v>0.0975104763147402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</row>
    <row r="70" customFormat="false" ht="14.25" hidden="false" customHeight="false" outlineLevel="0" collapsed="false">
      <c r="B70" s="28"/>
    </row>
    <row r="71" customFormat="false" ht="14.25" hidden="false" customHeight="false" outlineLevel="0" collapsed="false">
      <c r="A71" s="17" t="s">
        <v>66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</row>
    <row r="72" customFormat="false" ht="14.25" hidden="false" customHeight="false" outlineLevel="0" collapsed="false">
      <c r="A72" s="17" t="s">
        <v>56</v>
      </c>
      <c r="B72" s="16" t="n">
        <v>5158.08286</v>
      </c>
      <c r="C72" s="16" t="n">
        <v>5268.66423424</v>
      </c>
      <c r="D72" s="16" t="n">
        <v>5141.61129456</v>
      </c>
      <c r="E72" s="16" t="n">
        <v>5569.07436968</v>
      </c>
      <c r="F72" s="16" t="n">
        <v>6797.2</v>
      </c>
      <c r="G72" s="16" t="n">
        <v>13378.3382</v>
      </c>
      <c r="H72" s="16" t="n">
        <v>11165.335844</v>
      </c>
      <c r="I72" s="16" t="n">
        <v>16790.373418</v>
      </c>
      <c r="J72" s="16" t="n">
        <v>9683.864</v>
      </c>
      <c r="K72" s="16" t="n">
        <v>10849.519</v>
      </c>
      <c r="L72" s="16" t="n">
        <v>9828.0790632</v>
      </c>
      <c r="M72" s="16" t="n">
        <v>6412.472636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customFormat="false" ht="14.25" hidden="false" customHeight="false" outlineLevel="0" collapsed="false">
      <c r="A73" s="1" t="s">
        <v>57</v>
      </c>
      <c r="B73" s="18" t="n">
        <v>2306.20117</v>
      </c>
      <c r="C73" s="18" t="n">
        <v>2560.91249128</v>
      </c>
      <c r="D73" s="18" t="n">
        <v>2749.11941784</v>
      </c>
      <c r="E73" s="18" t="n">
        <v>3180.25491438</v>
      </c>
      <c r="F73" s="18" t="n">
        <v>3496.429</v>
      </c>
      <c r="G73" s="18" t="n">
        <v>6794.414704</v>
      </c>
      <c r="H73" s="18" t="n">
        <v>4887.453712</v>
      </c>
      <c r="I73" s="18" t="n">
        <v>8504.713346</v>
      </c>
      <c r="J73" s="18" t="n">
        <v>4380.866</v>
      </c>
      <c r="K73" s="18" t="n">
        <v>6425.032</v>
      </c>
      <c r="L73" s="18" t="n">
        <v>3676.3722748</v>
      </c>
      <c r="M73" s="18" t="n">
        <v>2490.0065512</v>
      </c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customFormat="false" ht="14.25" hidden="false" customHeight="false" outlineLevel="0" collapsed="false">
      <c r="A74" s="1" t="s">
        <v>58</v>
      </c>
      <c r="B74" s="18" t="n">
        <v>2386.54346</v>
      </c>
      <c r="C74" s="18" t="n">
        <v>2197.41462464</v>
      </c>
      <c r="D74" s="18" t="n">
        <v>1976.65096104</v>
      </c>
      <c r="E74" s="18" t="n">
        <v>1951.00290918</v>
      </c>
      <c r="F74" s="18" t="n">
        <v>2807.91</v>
      </c>
      <c r="G74" s="18" t="n">
        <v>5461.01616</v>
      </c>
      <c r="H74" s="18" t="n">
        <v>5446.790624</v>
      </c>
      <c r="I74" s="18" t="n">
        <v>7338.232148</v>
      </c>
      <c r="J74" s="18" t="n">
        <v>3677.454</v>
      </c>
      <c r="K74" s="18" t="n">
        <v>3076.43</v>
      </c>
      <c r="L74" s="18" t="n">
        <v>4337.7187788</v>
      </c>
      <c r="M74" s="18" t="n">
        <v>3864.5833144</v>
      </c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customFormat="false" ht="14.25" hidden="false" customHeight="false" outlineLevel="0" collapsed="false">
      <c r="A75" s="1" t="s">
        <v>59</v>
      </c>
      <c r="B75" s="18" t="n">
        <v>465.33823</v>
      </c>
      <c r="C75" s="18" t="n">
        <v>510.33711832</v>
      </c>
      <c r="D75" s="18" t="n">
        <v>415.84091568</v>
      </c>
      <c r="E75" s="18" t="n">
        <v>438.21654612</v>
      </c>
      <c r="F75" s="18" t="n">
        <v>492.861</v>
      </c>
      <c r="G75" s="18" t="n">
        <v>1122.907336</v>
      </c>
      <c r="H75" s="18" t="n">
        <v>831.091508</v>
      </c>
      <c r="I75" s="18" t="n">
        <v>947.427924</v>
      </c>
      <c r="J75" s="18" t="n">
        <v>1625.544</v>
      </c>
      <c r="K75" s="18" t="n">
        <v>1348.057</v>
      </c>
      <c r="L75" s="18" t="n">
        <v>1813.9880096</v>
      </c>
      <c r="M75" s="18" t="n">
        <v>57.8827704000011</v>
      </c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customFormat="false" ht="14.25" hidden="false" customHeight="false" outlineLevel="0" collapsed="false">
      <c r="A76" s="1" t="s">
        <v>40</v>
      </c>
      <c r="B76" s="18" t="n">
        <v>-4061.32972</v>
      </c>
      <c r="C76" s="18" t="n">
        <v>-4117.99428448</v>
      </c>
      <c r="D76" s="18" t="n">
        <v>-4050.75313104</v>
      </c>
      <c r="E76" s="18" t="n">
        <v>-4292.12995404</v>
      </c>
      <c r="F76" s="18" t="n">
        <v>-5483.633</v>
      </c>
      <c r="G76" s="18" t="n">
        <v>-10955.861808</v>
      </c>
      <c r="H76" s="18" t="n">
        <v>-9103.914328</v>
      </c>
      <c r="I76" s="18" t="n">
        <v>-13929.784632</v>
      </c>
      <c r="J76" s="18" t="n">
        <v>-8041.993</v>
      </c>
      <c r="K76" s="18" t="n">
        <v>-9117.374</v>
      </c>
      <c r="L76" s="18" t="n">
        <v>-8112.5580572</v>
      </c>
      <c r="M76" s="18" t="n">
        <v>-5554.6145966</v>
      </c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customFormat="false" ht="14.25" hidden="false" customHeight="false" outlineLevel="0" collapsed="false">
      <c r="A77" s="23" t="s">
        <v>60</v>
      </c>
      <c r="B77" s="24" t="n">
        <v>1096.75314</v>
      </c>
      <c r="C77" s="24" t="n">
        <v>1150.66994976</v>
      </c>
      <c r="D77" s="24" t="n">
        <v>1090.85816352</v>
      </c>
      <c r="E77" s="24" t="n">
        <v>1276.34441564</v>
      </c>
      <c r="F77" s="24" t="n">
        <v>1313.567</v>
      </c>
      <c r="G77" s="24" t="n">
        <v>2422.476392</v>
      </c>
      <c r="H77" s="24" t="n">
        <v>2061.421516</v>
      </c>
      <c r="I77" s="24" t="n">
        <v>2860.588786</v>
      </c>
      <c r="J77" s="24" t="n">
        <v>1642</v>
      </c>
      <c r="K77" s="24" t="n">
        <v>1733.016</v>
      </c>
      <c r="L77" s="24" t="n">
        <v>1715.521006</v>
      </c>
      <c r="M77" s="24" t="n">
        <v>857.858039400001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customFormat="false" ht="14.25" hidden="false" customHeight="false" outlineLevel="0" collapsed="false">
      <c r="A78" s="1" t="s">
        <v>42</v>
      </c>
      <c r="B78" s="18" t="n">
        <v>-716.61009</v>
      </c>
      <c r="C78" s="18" t="n">
        <v>-666.52256856</v>
      </c>
      <c r="D78" s="18" t="n">
        <v>-659.86235056</v>
      </c>
      <c r="E78" s="18" t="n">
        <v>-851.00395576</v>
      </c>
      <c r="F78" s="18" t="n">
        <v>-794.878</v>
      </c>
      <c r="G78" s="18" t="n">
        <v>-1420.181928</v>
      </c>
      <c r="H78" s="18" t="n">
        <v>-1500.498068</v>
      </c>
      <c r="I78" s="18" t="n">
        <v>-2196.271848</v>
      </c>
      <c r="J78" s="18" t="n">
        <v>-993.293</v>
      </c>
      <c r="K78" s="18" t="n">
        <v>-816.82</v>
      </c>
      <c r="L78" s="18" t="n">
        <v>-1151.0705552</v>
      </c>
      <c r="M78" s="18" t="n">
        <v>-896.1961048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customFormat="false" ht="14.25" hidden="false" customHeight="false" outlineLevel="0" collapsed="false">
      <c r="A79" s="17" t="s">
        <v>43</v>
      </c>
      <c r="B79" s="16" t="n">
        <v>380.14305</v>
      </c>
      <c r="C79" s="16" t="n">
        <v>484.1473812</v>
      </c>
      <c r="D79" s="16" t="n">
        <v>430.99581296</v>
      </c>
      <c r="E79" s="16" t="n">
        <v>425.84045988</v>
      </c>
      <c r="F79" s="16" t="n">
        <v>518.689</v>
      </c>
      <c r="G79" s="16" t="n">
        <v>1002.294464</v>
      </c>
      <c r="H79" s="16" t="n">
        <v>560.923448</v>
      </c>
      <c r="I79" s="16" t="n">
        <v>664.316938</v>
      </c>
      <c r="J79" s="16" t="n">
        <v>648.578</v>
      </c>
      <c r="K79" s="16" t="n">
        <v>916.325</v>
      </c>
      <c r="L79" s="16" t="n">
        <v>564.4504508</v>
      </c>
      <c r="M79" s="16" t="n">
        <v>-38.3380653999996</v>
      </c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customFormat="false" ht="14.25" hidden="false" customHeight="false" outlineLevel="0" collapsed="false">
      <c r="A80" s="17" t="s">
        <v>61</v>
      </c>
      <c r="B80" s="16" t="n">
        <v>677.78832</v>
      </c>
      <c r="C80" s="16" t="n">
        <v>870.34446688</v>
      </c>
      <c r="D80" s="16" t="n">
        <v>695.9159032</v>
      </c>
      <c r="E80" s="16" t="n">
        <v>631.81615724</v>
      </c>
      <c r="F80" s="16" t="n">
        <v>776.496</v>
      </c>
      <c r="G80" s="16" t="n">
        <v>1613.649096</v>
      </c>
      <c r="H80" s="16" t="n">
        <v>1131.573884</v>
      </c>
      <c r="I80" s="16" t="n">
        <v>1415.150722</v>
      </c>
      <c r="J80" s="16" t="n">
        <v>1185.767</v>
      </c>
      <c r="K80" s="16" t="n">
        <v>1259.8</v>
      </c>
      <c r="L80" s="16" t="n">
        <v>1276.084835</v>
      </c>
      <c r="M80" s="16" t="n">
        <v>258.340880000001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customFormat="false" ht="14.25" hidden="false" customHeight="false" outlineLevel="0" collapsed="false">
      <c r="A81" s="26" t="s">
        <v>62</v>
      </c>
      <c r="B81" s="27" t="n">
        <f aca="false">B79/B72</f>
        <v>0.0736985155759983</v>
      </c>
      <c r="C81" s="27" t="n">
        <f aca="false">C79/C72</f>
        <v>0.0918918647450757</v>
      </c>
      <c r="D81" s="27" t="n">
        <f aca="false">D79/D72</f>
        <v>0.0838250478825593</v>
      </c>
      <c r="E81" s="27" t="n">
        <f aca="false">E79/E72</f>
        <v>0.0764652133572547</v>
      </c>
      <c r="F81" s="27" t="n">
        <f aca="false">F79/F72</f>
        <v>0.076309215559348</v>
      </c>
      <c r="G81" s="27" t="n">
        <f aca="false">G79/G72</f>
        <v>0.0749192051371522</v>
      </c>
      <c r="H81" s="27" t="n">
        <f aca="false">H79/H72</f>
        <v>0.0502379378316173</v>
      </c>
      <c r="I81" s="27" t="n">
        <f aca="false">I79/I72</f>
        <v>0.0395653462529799</v>
      </c>
      <c r="J81" s="27" t="n">
        <f aca="false">J79/J72</f>
        <v>0.0669751248055528</v>
      </c>
      <c r="K81" s="27" t="n">
        <f aca="false">K79/K72</f>
        <v>0.084457661210603</v>
      </c>
      <c r="L81" s="27" t="n">
        <v>0.0574324287757832</v>
      </c>
      <c r="M81" s="27" t="n">
        <v>-0.00597867118913965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</row>
    <row r="82" customFormat="false" ht="14.25" hidden="false" customHeight="false" outlineLevel="0" collapsed="false">
      <c r="A82" s="26" t="s">
        <v>63</v>
      </c>
      <c r="B82" s="27" t="n">
        <f aca="false">B80/B72</f>
        <v>0.13140314694363</v>
      </c>
      <c r="C82" s="27" t="n">
        <f aca="false">C80/C72</f>
        <v>0.165192623440265</v>
      </c>
      <c r="D82" s="27" t="n">
        <f aca="false">D80/D72</f>
        <v>0.13534976942662</v>
      </c>
      <c r="E82" s="27" t="n">
        <f aca="false">E80/E72</f>
        <v>0.113450838559425</v>
      </c>
      <c r="F82" s="27" t="n">
        <f aca="false">F80/F72</f>
        <v>0.114237627258283</v>
      </c>
      <c r="G82" s="27" t="n">
        <f aca="false">G80/G72</f>
        <v>0.120616557294089</v>
      </c>
      <c r="H82" s="27" t="n">
        <f aca="false">H80/H72</f>
        <v>0.101347053040781</v>
      </c>
      <c r="I82" s="27" t="n">
        <f aca="false">I80/I72</f>
        <v>0.0842834573579464</v>
      </c>
      <c r="J82" s="27" t="n">
        <f aca="false">J80/J72</f>
        <v>0.12244771302034</v>
      </c>
      <c r="K82" s="27" t="n">
        <f aca="false">K80/K72</f>
        <v>0.116115746698079</v>
      </c>
      <c r="L82" s="27" t="n">
        <v>0.129840717274868</v>
      </c>
      <c r="M82" s="27" t="n">
        <v>0.0402872487205106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</row>
    <row r="83" customFormat="false" ht="14.25" hidden="false" customHeight="false" outlineLevel="0" collapsed="false">
      <c r="B83" s="28"/>
    </row>
    <row r="84" customFormat="false" ht="14.25" hidden="false" customHeight="false" outlineLevel="0" collapsed="false">
      <c r="B84" s="28"/>
    </row>
    <row r="85" customFormat="false" ht="14.25" hidden="false" customHeight="false" outlineLevel="0" collapsed="false">
      <c r="A85" s="17" t="s">
        <v>67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</row>
    <row r="86" customFormat="false" ht="14.25" hidden="false" customHeight="false" outlineLevel="0" collapsed="false">
      <c r="A86" s="17" t="s">
        <v>56</v>
      </c>
      <c r="B86" s="16" t="n">
        <f aca="false">B33+B46+B59+B72</f>
        <v>49152.0973496</v>
      </c>
      <c r="C86" s="16" t="n">
        <f aca="false">C33+C46+C59+C72</f>
        <v>52832.8881328064</v>
      </c>
      <c r="D86" s="16" t="n">
        <f aca="false">D33+D46+D59+D72</f>
        <v>75184.73376072</v>
      </c>
      <c r="E86" s="16" t="n">
        <f aca="false">E33+E46+E59+E72</f>
        <v>82863.39350938</v>
      </c>
      <c r="F86" s="16" t="n">
        <f aca="false">F33+F46+F59+F72</f>
        <v>76129.309</v>
      </c>
      <c r="G86" s="16" t="n">
        <f aca="false">G33+G46+G59+G72</f>
        <v>103186.760584</v>
      </c>
      <c r="H86" s="16" t="n">
        <f aca="false">H33+H46+H59+H72</f>
        <v>103728.405772</v>
      </c>
      <c r="I86" s="16" t="n">
        <f aca="false">I33+I46+I59+I72</f>
        <v>130633.386806</v>
      </c>
      <c r="J86" s="16" t="n">
        <f aca="false">J33+J46+J59+J72</f>
        <v>85609.463</v>
      </c>
      <c r="K86" s="16" t="n">
        <f aca="false">K33+K46+K59+K72</f>
        <v>85927.78</v>
      </c>
      <c r="L86" s="16" t="n">
        <f aca="false">L33+L46+L59+L72</f>
        <v>97315.14292386</v>
      </c>
      <c r="M86" s="16" t="n">
        <f aca="false">M33+M46+M59+M72</f>
        <v>87150.0514535521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</row>
    <row r="87" customFormat="false" ht="14.25" hidden="false" customHeight="false" outlineLevel="0" collapsed="false">
      <c r="A87" s="1" t="s">
        <v>57</v>
      </c>
      <c r="B87" s="18" t="n">
        <f aca="false">B34+B47+B60+B73</f>
        <v>15615.7103235</v>
      </c>
      <c r="C87" s="18" t="n">
        <f aca="false">C34+C47+C60+C73</f>
        <v>16877.206731324</v>
      </c>
      <c r="D87" s="18" t="n">
        <f aca="false">D34+D47+D60+D73</f>
        <v>18204.62137056</v>
      </c>
      <c r="E87" s="18" t="n">
        <f aca="false">E34+E47+E60+E73</f>
        <v>21276.68520564</v>
      </c>
      <c r="F87" s="18" t="n">
        <f aca="false">F34+F47+F60+F73</f>
        <v>16629.799</v>
      </c>
      <c r="G87" s="18" t="n">
        <f aca="false">G34+G47+G60+G73</f>
        <v>24210.278824</v>
      </c>
      <c r="H87" s="18" t="n">
        <f aca="false">H34+H47+H60+H73</f>
        <v>24936.099052</v>
      </c>
      <c r="I87" s="18" t="n">
        <f aca="false">I34+I47+I60+I73</f>
        <v>34495.733746</v>
      </c>
      <c r="J87" s="18" t="n">
        <f aca="false">J34+J47+J60+J73</f>
        <v>20541.532</v>
      </c>
      <c r="K87" s="18" t="n">
        <f aca="false">K34+K47+K60+K73</f>
        <v>25575.44</v>
      </c>
      <c r="L87" s="18" t="n">
        <f aca="false">L34+L47+L60+L73</f>
        <v>24705.181439808</v>
      </c>
      <c r="M87" s="18" t="n">
        <f aca="false">M34+M47+M60+M73</f>
        <v>25110.18915267</v>
      </c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</row>
    <row r="88" customFormat="false" ht="14.25" hidden="false" customHeight="false" outlineLevel="0" collapsed="false">
      <c r="A88" s="1" t="s">
        <v>58</v>
      </c>
      <c r="B88" s="18" t="n">
        <f aca="false">B35+B48+B61+B74</f>
        <v>30502.57049</v>
      </c>
      <c r="C88" s="18" t="n">
        <f aca="false">C35+C48+C61+C74</f>
        <v>33079.25240216</v>
      </c>
      <c r="D88" s="18" t="n">
        <f aca="false">D35+D48+D61+D74</f>
        <v>48177.12512136</v>
      </c>
      <c r="E88" s="18" t="n">
        <f aca="false">E35+E48+E61+E74</f>
        <v>52167.61234462</v>
      </c>
      <c r="F88" s="18" t="n">
        <f aca="false">F35+F48+F61+F74</f>
        <v>50462.298</v>
      </c>
      <c r="G88" s="18" t="n">
        <f aca="false">G35+G48+G61+G74</f>
        <v>67163.887848</v>
      </c>
      <c r="H88" s="18" t="n">
        <f aca="false">H35+H48+H61+H74</f>
        <v>66006.921884</v>
      </c>
      <c r="I88" s="18" t="n">
        <f aca="false">I35+I48+I61+I74</f>
        <v>80581.58879</v>
      </c>
      <c r="J88" s="18" t="n">
        <f aca="false">J35+J48+J61+J74</f>
        <v>52452.73</v>
      </c>
      <c r="K88" s="18" t="n">
        <f aca="false">K35+K48+K61+K74</f>
        <v>49198.446</v>
      </c>
      <c r="L88" s="18" t="n">
        <f aca="false">L35+L48+L61+L74</f>
        <v>56810.447419956</v>
      </c>
      <c r="M88" s="18" t="n">
        <f aca="false">M35+M48+M61+M74</f>
        <v>51909.099621056</v>
      </c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</row>
    <row r="89" customFormat="false" ht="14.25" hidden="false" customHeight="false" outlineLevel="0" collapsed="false">
      <c r="A89" s="1" t="s">
        <v>59</v>
      </c>
      <c r="B89" s="18" t="n">
        <f aca="false">B36+B49+B62+B75</f>
        <v>3033.8165361</v>
      </c>
      <c r="C89" s="18" t="n">
        <f aca="false">C36+C49+C62+C75</f>
        <v>2876.4289993224</v>
      </c>
      <c r="D89" s="18" t="n">
        <f aca="false">D36+D49+D62+D75</f>
        <v>8802.9872688</v>
      </c>
      <c r="E89" s="18" t="n">
        <f aca="false">E36+E49+E62+E75</f>
        <v>9418.49595912</v>
      </c>
      <c r="F89" s="18" t="n">
        <f aca="false">F36+F49+F62+F75</f>
        <v>9037.212</v>
      </c>
      <c r="G89" s="18" t="n">
        <f aca="false">G36+G49+G62+G75</f>
        <v>11812.593912</v>
      </c>
      <c r="H89" s="18" t="n">
        <f aca="false">H36+H49+H62+H75</f>
        <v>12785.384836</v>
      </c>
      <c r="I89" s="18" t="n">
        <f aca="false">I36+I49+I62+I75</f>
        <v>15556.06427</v>
      </c>
      <c r="J89" s="18" t="n">
        <f aca="false">J36+J49+J62+J75</f>
        <v>12615.201</v>
      </c>
      <c r="K89" s="18" t="n">
        <f aca="false">K36+K49+K62+K75</f>
        <v>11153.894</v>
      </c>
      <c r="L89" s="18" t="n">
        <f aca="false">L36+L49+L62+L75</f>
        <v>15799.514064096</v>
      </c>
      <c r="M89" s="18" t="n">
        <f aca="false">M36+M49+M62+M75</f>
        <v>10130.762679826</v>
      </c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</row>
    <row r="90" customFormat="false" ht="14.25" hidden="false" customHeight="false" outlineLevel="0" collapsed="false">
      <c r="A90" s="1" t="s">
        <v>40</v>
      </c>
      <c r="B90" s="18" t="n">
        <f aca="false">B37+B50+B63+B76</f>
        <v>-38325.1218203</v>
      </c>
      <c r="C90" s="18" t="n">
        <f aca="false">C37+C50+C63+C76</f>
        <v>-42565.8645105752</v>
      </c>
      <c r="D90" s="18" t="n">
        <f aca="false">D37+D50+D63+D76</f>
        <v>-60988.04367504</v>
      </c>
      <c r="E90" s="18" t="n">
        <f aca="false">E37+E50+E63+E76</f>
        <v>-64678.45508844</v>
      </c>
      <c r="F90" s="18" t="n">
        <f aca="false">F37+F50+F63+F76</f>
        <v>-59979.438</v>
      </c>
      <c r="G90" s="18" t="n">
        <f aca="false">G37+G50+G63+G76</f>
        <v>-80589.572488</v>
      </c>
      <c r="H90" s="18" t="n">
        <f aca="false">H37+H50+H63+H76</f>
        <v>-82440.361388</v>
      </c>
      <c r="I90" s="18" t="n">
        <f aca="false">I37+I50+I63+I76</f>
        <v>-99431.03367</v>
      </c>
      <c r="J90" s="18" t="n">
        <f aca="false">J37+J50+J63+J76</f>
        <v>-67698.733</v>
      </c>
      <c r="K90" s="18" t="n">
        <f aca="false">K37+K50+K63+K76</f>
        <v>-68440.239</v>
      </c>
      <c r="L90" s="18" t="n">
        <f aca="false">L37+L50+L63+L76</f>
        <v>-76762.486693416</v>
      </c>
      <c r="M90" s="18" t="n">
        <f aca="false">M37+M50+M63+M76</f>
        <v>-65935.682989228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</row>
    <row r="91" customFormat="false" ht="14.25" hidden="false" customHeight="false" outlineLevel="0" collapsed="false">
      <c r="A91" s="23" t="s">
        <v>60</v>
      </c>
      <c r="B91" s="24" t="n">
        <f aca="false">B38+B51+B64+B77</f>
        <v>10826.9755293</v>
      </c>
      <c r="C91" s="24" t="n">
        <f aca="false">C38+C51+C64+C77</f>
        <v>10267.0236222312</v>
      </c>
      <c r="D91" s="24" t="n">
        <f aca="false">D38+D51+D64+D77</f>
        <v>14196.69008568</v>
      </c>
      <c r="E91" s="24" t="n">
        <f aca="false">E38+E51+E64+E77</f>
        <v>18183.83531094</v>
      </c>
      <c r="F91" s="24" t="n">
        <f aca="false">F38+F51+F64+F77</f>
        <v>16149.871</v>
      </c>
      <c r="G91" s="24" t="n">
        <f aca="false">G38+G51+G64+G77</f>
        <v>22597.188096</v>
      </c>
      <c r="H91" s="24" t="n">
        <f aca="false">H38+H51+H64+H77</f>
        <v>21288.044384</v>
      </c>
      <c r="I91" s="24" t="n">
        <f aca="false">I38+I51+I64+I77</f>
        <v>31202.353136</v>
      </c>
      <c r="J91" s="24" t="n">
        <f aca="false">J38+J51+J64+J77</f>
        <v>17911</v>
      </c>
      <c r="K91" s="24" t="n">
        <f aca="false">K38+K51+K64+K77</f>
        <v>17488.271</v>
      </c>
      <c r="L91" s="24" t="n">
        <f aca="false">L38+L51+L64+L77</f>
        <v>20552.656230444</v>
      </c>
      <c r="M91" s="24" t="n">
        <f aca="false">M38+M51+M64+M77</f>
        <v>21214.368464324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</row>
    <row r="92" customFormat="false" ht="14.25" hidden="false" customHeight="false" outlineLevel="0" collapsed="false">
      <c r="A92" s="1" t="s">
        <v>42</v>
      </c>
      <c r="B92" s="18" t="n">
        <f aca="false">B39+B52+B65+B78</f>
        <v>-4812.9561074</v>
      </c>
      <c r="C92" s="18" t="n">
        <f aca="false">C39+C52+C65+C78</f>
        <v>-4853.7849080216</v>
      </c>
      <c r="D92" s="18" t="n">
        <f aca="false">D39+D52+D65+D78</f>
        <v>-6795.54762083952</v>
      </c>
      <c r="E92" s="18" t="n">
        <f aca="false">E39+E52+E65+E78</f>
        <v>-7146.34716064</v>
      </c>
      <c r="F92" s="18" t="n">
        <f aca="false">F39+F52+F65+F78</f>
        <v>-7915.926</v>
      </c>
      <c r="G92" s="18" t="n">
        <f aca="false">G39+G52+G65+G78</f>
        <v>-10584.731776</v>
      </c>
      <c r="H92" s="18" t="n">
        <f aca="false">H39+H52+H65+H78</f>
        <v>-10083.28296</v>
      </c>
      <c r="I92" s="18" t="n">
        <f aca="false">I39+I52+I65+I78</f>
        <v>-13043.812852</v>
      </c>
      <c r="J92" s="18" t="n">
        <f aca="false">J39+J52+J65+J78</f>
        <v>-8449.702</v>
      </c>
      <c r="K92" s="18" t="n">
        <f aca="false">K39+K52+K65+K78</f>
        <v>-7375.511</v>
      </c>
      <c r="L92" s="18" t="n">
        <f aca="false">L39+L52+L65+L78</f>
        <v>-9415.369008304</v>
      </c>
      <c r="M92" s="18" t="n">
        <f aca="false">M39+M52+M65+M78</f>
        <v>-7252.474566358</v>
      </c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</row>
    <row r="93" customFormat="false" ht="14.25" hidden="false" customHeight="false" outlineLevel="0" collapsed="false">
      <c r="A93" s="17" t="s">
        <v>43</v>
      </c>
      <c r="B93" s="16" t="n">
        <f aca="false">B40+B53+B66+B79</f>
        <v>6014.01942190001</v>
      </c>
      <c r="C93" s="16" t="n">
        <f aca="false">C40+C53+C66+C79</f>
        <v>5413.23871420959</v>
      </c>
      <c r="D93" s="16" t="n">
        <f aca="false">D40+D53+D66+D79</f>
        <v>7401.14246484048</v>
      </c>
      <c r="E93" s="16" t="n">
        <f aca="false">E40+E53+E66+E79</f>
        <v>11037.6974803</v>
      </c>
      <c r="F93" s="16" t="n">
        <f aca="false">F40+F53+F66+F79</f>
        <v>8233.945</v>
      </c>
      <c r="G93" s="16" t="n">
        <f aca="false">G40+G53+G66+G79</f>
        <v>12012.45732</v>
      </c>
      <c r="H93" s="16" t="n">
        <f aca="false">H40+H53+H66+H79</f>
        <v>11204.759388</v>
      </c>
      <c r="I93" s="16" t="n">
        <f aca="false">I40+I53+I66+I79</f>
        <v>18158.541302</v>
      </c>
      <c r="J93" s="16" t="n">
        <f aca="false">J40+J53+J66+J79</f>
        <v>9461.028</v>
      </c>
      <c r="K93" s="16" t="n">
        <f aca="false">K40+K53+K66+K79</f>
        <v>10112.03</v>
      </c>
      <c r="L93" s="16" t="n">
        <f aca="false">L40+L53+L66+L79</f>
        <v>11137.28722214</v>
      </c>
      <c r="M93" s="16" t="n">
        <f aca="false">M40+M53+M66+M79</f>
        <v>13961.893897966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</row>
    <row r="94" customFormat="false" ht="14.25" hidden="false" customHeight="false" outlineLevel="0" collapsed="false">
      <c r="A94" s="17" t="s">
        <v>61</v>
      </c>
      <c r="B94" s="16" t="n">
        <f aca="false">B41+B54+B67+B80</f>
        <v>9460.66583</v>
      </c>
      <c r="C94" s="16" t="n">
        <f aca="false">C41+C54+C67+C80</f>
        <v>9986.62764358</v>
      </c>
      <c r="D94" s="16" t="n">
        <f aca="false">D41+D54+D67+D80</f>
        <v>12151.1133410805</v>
      </c>
      <c r="E94" s="16" t="n">
        <f aca="false">E41+E54+E67+E80</f>
        <v>15744.22392616</v>
      </c>
      <c r="F94" s="16" t="n">
        <f aca="false">F41+F54+F67+F80</f>
        <v>13237.072</v>
      </c>
      <c r="G94" s="16" t="n">
        <f aca="false">G41+G54+G67+G80</f>
        <v>17375.239272</v>
      </c>
      <c r="H94" s="16" t="n">
        <f aca="false">H41+H54+H67+H80</f>
        <v>16847.538964</v>
      </c>
      <c r="I94" s="16" t="n">
        <f aca="false">I41+I54+I67+I80</f>
        <v>23598.52364</v>
      </c>
      <c r="J94" s="16" t="n">
        <f aca="false">J41+J54+J67+J80</f>
        <v>14686.392</v>
      </c>
      <c r="K94" s="16" t="n">
        <f aca="false">K41+K54+K67+K80</f>
        <v>15115.172</v>
      </c>
      <c r="L94" s="16" t="n">
        <f aca="false">L41+L54+L67+L80</f>
        <v>16701.84582</v>
      </c>
      <c r="M94" s="16" t="n">
        <f aca="false">M41+M54+M67+M80</f>
        <v>17941.12899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</row>
    <row r="95" customFormat="false" ht="14.25" hidden="false" customHeight="false" outlineLevel="0" collapsed="false">
      <c r="A95" s="26" t="s">
        <v>62</v>
      </c>
      <c r="B95" s="27" t="n">
        <f aca="false">B93/B86</f>
        <v>0.122355296033953</v>
      </c>
      <c r="C95" s="27" t="n">
        <f aca="false">C93/C86</f>
        <v>0.102459640302122</v>
      </c>
      <c r="D95" s="27" t="n">
        <f aca="false">D93/D86</f>
        <v>0.0984394317122286</v>
      </c>
      <c r="E95" s="27" t="n">
        <f aca="false">E93/E86</f>
        <v>0.133203541549992</v>
      </c>
      <c r="F95" s="27" t="n">
        <f aca="false">F93/F86</f>
        <v>0.108157358948313</v>
      </c>
      <c r="G95" s="27" t="n">
        <f aca="false">G93/G86</f>
        <v>0.116414714949998</v>
      </c>
      <c r="H95" s="27" t="n">
        <f aca="false">H93/H86</f>
        <v>0.108020163855874</v>
      </c>
      <c r="I95" s="27" t="n">
        <f aca="false">I93/I86</f>
        <v>0.139003831608276</v>
      </c>
      <c r="J95" s="27" t="n">
        <f aca="false">J93/J86</f>
        <v>0.110513810838879</v>
      </c>
      <c r="K95" s="27" t="n">
        <f aca="false">K93/K86</f>
        <v>0.117680568496009</v>
      </c>
      <c r="L95" s="27" t="n">
        <f aca="false">L93/L86</f>
        <v>0.114445572266732</v>
      </c>
      <c r="M95" s="27" t="n">
        <f aca="false">M93/M86</f>
        <v>0.160205228397452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</row>
    <row r="96" customFormat="false" ht="14.25" hidden="false" customHeight="false" outlineLevel="0" collapsed="false">
      <c r="A96" s="26" t="s">
        <v>63</v>
      </c>
      <c r="B96" s="27" t="n">
        <f aca="false">B94/B86</f>
        <v>0.19247735783704</v>
      </c>
      <c r="C96" s="27" t="n">
        <f aca="false">C94/C86</f>
        <v>0.189022936214968</v>
      </c>
      <c r="D96" s="27" t="n">
        <f aca="false">D94/D86</f>
        <v>0.161616763580651</v>
      </c>
      <c r="E96" s="27" t="n">
        <f aca="false">E94/E86</f>
        <v>0.190002162105246</v>
      </c>
      <c r="F96" s="27" t="n">
        <f aca="false">F94/F86</f>
        <v>0.173876161151023</v>
      </c>
      <c r="G96" s="27" t="n">
        <f aca="false">G94/G86</f>
        <v>0.168386323726633</v>
      </c>
      <c r="H96" s="27" t="n">
        <f aca="false">H94/H86</f>
        <v>0.162419723301558</v>
      </c>
      <c r="I96" s="27" t="n">
        <f aca="false">I94/I86</f>
        <v>0.180646955705478</v>
      </c>
      <c r="J96" s="27" t="n">
        <f aca="false">J94/J86</f>
        <v>0.171551035193388</v>
      </c>
      <c r="K96" s="27" t="n">
        <f aca="false">K94/K86</f>
        <v>0.175905533693527</v>
      </c>
      <c r="L96" s="27" t="n">
        <f aca="false">L94/L86</f>
        <v>0.17162638124128</v>
      </c>
      <c r="M96" s="27" t="n">
        <f aca="false">M94/M86</f>
        <v>0.205864812364018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S63"/>
  <sheetViews>
    <sheetView showFormulas="false" showGridLines="false" showRowColHeaders="true" showZeros="true" rightToLeft="false" tabSelected="true" showOutlineSymbols="true" defaultGridColor="true" view="normal" topLeftCell="A1" colorId="64" zoomScale="70" zoomScaleNormal="70" zoomScalePageLayoutView="80" workbookViewId="0">
      <pane xSplit="1" ySplit="0" topLeftCell="BF1" activePane="topRight" state="frozen"/>
      <selection pane="topLeft" activeCell="A1" activeCellId="0" sqref="A1"/>
      <selection pane="top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48.33"/>
    <col collapsed="false" customWidth="true" hidden="false" outlineLevel="0" max="12" min="2" style="31" width="11.75"/>
    <col collapsed="false" customWidth="true" hidden="false" outlineLevel="0" max="13" min="13" style="31" width="11.33"/>
    <col collapsed="false" customWidth="true" hidden="false" outlineLevel="0" max="17" min="14" style="31" width="11.75"/>
    <col collapsed="false" customWidth="true" hidden="false" outlineLevel="0" max="18" min="18" style="31" width="12.66"/>
    <col collapsed="false" customWidth="true" hidden="false" outlineLevel="0" max="19" min="19" style="31" width="11.75"/>
    <col collapsed="false" customWidth="true" hidden="false" outlineLevel="0" max="20" min="20" style="31" width="12.33"/>
    <col collapsed="false" customWidth="true" hidden="false" outlineLevel="0" max="21" min="21" style="31" width="11.75"/>
    <col collapsed="false" customWidth="false" hidden="false" outlineLevel="0" max="29" min="22" style="31" width="11"/>
    <col collapsed="false" customWidth="true" hidden="false" outlineLevel="0" max="30" min="30" style="31" width="11.33"/>
    <col collapsed="false" customWidth="false" hidden="false" outlineLevel="0" max="47" min="31" style="31" width="11"/>
    <col collapsed="false" customWidth="true" hidden="false" outlineLevel="0" max="49" min="48" style="31" width="10.91"/>
    <col collapsed="false" customWidth="false" hidden="false" outlineLevel="0" max="52" min="50" style="31" width="11"/>
    <col collapsed="false" customWidth="true" hidden="false" outlineLevel="0" max="54" min="53" style="31" width="11.75"/>
    <col collapsed="false" customWidth="false" hidden="false" outlineLevel="0" max="16384" min="55" style="31" width="11"/>
  </cols>
  <sheetData>
    <row r="1" customFormat="false" ht="18" hidden="false" customHeight="true" outlineLevel="0" collapsed="false">
      <c r="A1" s="32" t="s">
        <v>0</v>
      </c>
    </row>
    <row r="2" customFormat="false" ht="14.25" hidden="false" customHeight="false" outlineLevel="0" collapsed="false">
      <c r="A2" s="33"/>
    </row>
    <row r="3" customFormat="false" ht="36" hidden="false" customHeight="true" outlineLevel="0" collapsed="false">
      <c r="A3" s="34" t="s">
        <v>70</v>
      </c>
    </row>
    <row r="4" customFormat="false" ht="14.25" hidden="false" customHeight="false" outlineLevel="0" collapsed="false">
      <c r="A4" s="35" t="s">
        <v>71</v>
      </c>
    </row>
    <row r="5" customFormat="false" ht="14.25" hidden="false" customHeight="false" outlineLevel="0" collapsed="false">
      <c r="A5" s="35"/>
    </row>
    <row r="6" s="36" customFormat="true" ht="14.25" hidden="false" customHeight="false" outlineLevel="0" collapsed="false">
      <c r="B6" s="37" t="s">
        <v>12</v>
      </c>
      <c r="C6" s="37" t="s">
        <v>13</v>
      </c>
      <c r="D6" s="37" t="s">
        <v>14</v>
      </c>
      <c r="E6" s="37" t="s">
        <v>15</v>
      </c>
      <c r="F6" s="37" t="s">
        <v>72</v>
      </c>
      <c r="G6" s="37" t="s">
        <v>73</v>
      </c>
      <c r="H6" s="37" t="s">
        <v>74</v>
      </c>
      <c r="I6" s="37" t="s">
        <v>75</v>
      </c>
      <c r="J6" s="37" t="s">
        <v>76</v>
      </c>
      <c r="K6" s="37" t="s">
        <v>77</v>
      </c>
      <c r="L6" s="37" t="s">
        <v>78</v>
      </c>
      <c r="M6" s="37" t="s">
        <v>79</v>
      </c>
      <c r="N6" s="37" t="s">
        <v>80</v>
      </c>
      <c r="O6" s="37" t="s">
        <v>81</v>
      </c>
      <c r="P6" s="37" t="s">
        <v>82</v>
      </c>
      <c r="Q6" s="37" t="s">
        <v>83</v>
      </c>
      <c r="R6" s="37" t="s">
        <v>84</v>
      </c>
      <c r="S6" s="37" t="s">
        <v>85</v>
      </c>
      <c r="T6" s="37" t="s">
        <v>86</v>
      </c>
      <c r="U6" s="37" t="s">
        <v>87</v>
      </c>
      <c r="V6" s="37" t="s">
        <v>88</v>
      </c>
      <c r="W6" s="37" t="s">
        <v>89</v>
      </c>
      <c r="X6" s="37" t="s">
        <v>90</v>
      </c>
      <c r="Y6" s="37" t="s">
        <v>91</v>
      </c>
      <c r="Z6" s="37" t="s">
        <v>92</v>
      </c>
      <c r="AA6" s="37" t="s">
        <v>93</v>
      </c>
      <c r="AB6" s="37" t="s">
        <v>94</v>
      </c>
      <c r="AC6" s="37" t="s">
        <v>95</v>
      </c>
      <c r="AD6" s="37" t="s">
        <v>96</v>
      </c>
      <c r="AE6" s="37" t="s">
        <v>97</v>
      </c>
      <c r="AF6" s="37" t="s">
        <v>98</v>
      </c>
      <c r="AG6" s="37" t="s">
        <v>99</v>
      </c>
      <c r="AH6" s="37" t="s">
        <v>100</v>
      </c>
      <c r="AI6" s="37" t="s">
        <v>101</v>
      </c>
      <c r="AJ6" s="37" t="s">
        <v>102</v>
      </c>
      <c r="AK6" s="37" t="s">
        <v>103</v>
      </c>
      <c r="AL6" s="37" t="s">
        <v>104</v>
      </c>
      <c r="AM6" s="37" t="s">
        <v>105</v>
      </c>
      <c r="AN6" s="37" t="s">
        <v>106</v>
      </c>
      <c r="AO6" s="37" t="s">
        <v>107</v>
      </c>
      <c r="AP6" s="37" t="s">
        <v>108</v>
      </c>
      <c r="AQ6" s="37" t="s">
        <v>109</v>
      </c>
      <c r="AR6" s="37" t="s">
        <v>110</v>
      </c>
      <c r="AS6" s="37" t="s">
        <v>111</v>
      </c>
      <c r="AT6" s="37" t="s">
        <v>112</v>
      </c>
      <c r="AU6" s="37" t="s">
        <v>113</v>
      </c>
      <c r="AV6" s="37" t="s">
        <v>114</v>
      </c>
      <c r="AW6" s="37" t="s">
        <v>115</v>
      </c>
      <c r="AX6" s="37" t="s">
        <v>116</v>
      </c>
      <c r="AY6" s="37" t="s">
        <v>117</v>
      </c>
      <c r="AZ6" s="37" t="s">
        <v>118</v>
      </c>
      <c r="BA6" s="37" t="s">
        <v>119</v>
      </c>
      <c r="BB6" s="37" t="s">
        <v>120</v>
      </c>
      <c r="BC6" s="37" t="s">
        <v>121</v>
      </c>
      <c r="BD6" s="37" t="s">
        <v>122</v>
      </c>
      <c r="BE6" s="37" t="s">
        <v>123</v>
      </c>
      <c r="BF6" s="37" t="s">
        <v>124</v>
      </c>
      <c r="BG6" s="37" t="s">
        <v>125</v>
      </c>
      <c r="BH6" s="37" t="s">
        <v>126</v>
      </c>
      <c r="BI6" s="37" t="s">
        <v>127</v>
      </c>
      <c r="BJ6" s="37" t="s">
        <v>128</v>
      </c>
      <c r="BK6" s="37" t="s">
        <v>129</v>
      </c>
      <c r="BL6" s="37" t="s">
        <v>130</v>
      </c>
      <c r="BM6" s="37" t="s">
        <v>131</v>
      </c>
      <c r="BN6" s="37" t="s">
        <v>132</v>
      </c>
      <c r="BO6" s="37" t="s">
        <v>133</v>
      </c>
      <c r="BP6" s="37" t="s">
        <v>134</v>
      </c>
      <c r="BQ6" s="37" t="s">
        <v>135</v>
      </c>
      <c r="BR6" s="37" t="s">
        <v>136</v>
      </c>
      <c r="BS6" s="37" t="s">
        <v>137</v>
      </c>
    </row>
    <row r="7" customFormat="false" ht="14.25" hidden="false" customHeight="false" outlineLevel="0" collapsed="false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</row>
    <row r="8" s="36" customFormat="true" ht="14.25" hidden="false" customHeight="false" outlineLevel="0" collapsed="false">
      <c r="A8" s="41" t="s">
        <v>138</v>
      </c>
      <c r="B8" s="42" t="n">
        <f aca="false">SUM(B10:B19)</f>
        <v>371560.515075</v>
      </c>
      <c r="C8" s="42" t="n">
        <f aca="false">SUM(C10:C19)</f>
        <v>365318.188954</v>
      </c>
      <c r="D8" s="42" t="n">
        <f aca="false">SUM(D10:D19)</f>
        <v>374184.133392</v>
      </c>
      <c r="E8" s="42" t="n">
        <f aca="false">SUM(E10:E19)</f>
        <v>453282.39</v>
      </c>
      <c r="F8" s="42" t="n">
        <f aca="false">SUM(F10:F19)</f>
        <v>468458.145</v>
      </c>
      <c r="G8" s="42" t="n">
        <f aca="false">SUM(G10:G19)</f>
        <v>496909.374967</v>
      </c>
      <c r="H8" s="42" t="n">
        <f aca="false">SUM(H10:H19)</f>
        <v>506897.703706166</v>
      </c>
      <c r="I8" s="42" t="n">
        <f aca="false">SUM(I10:I19)</f>
        <v>524926.202431</v>
      </c>
      <c r="J8" s="42" t="n">
        <v>543271.284125</v>
      </c>
      <c r="K8" s="42" t="n">
        <v>547016.686781001</v>
      </c>
      <c r="L8" s="42" t="n">
        <v>562395.792061001</v>
      </c>
      <c r="M8" s="42" t="n">
        <v>580101.28065</v>
      </c>
      <c r="N8" s="42" t="n">
        <v>618100.382291</v>
      </c>
      <c r="O8" s="42" t="n">
        <v>659595</v>
      </c>
      <c r="P8" s="42" t="n">
        <v>644316</v>
      </c>
      <c r="Q8" s="42" t="n">
        <v>695105.667407</v>
      </c>
      <c r="R8" s="42" t="n">
        <v>739953</v>
      </c>
      <c r="S8" s="42" t="n">
        <v>761615</v>
      </c>
      <c r="T8" s="42" t="n">
        <v>742130</v>
      </c>
      <c r="U8" s="42" t="n">
        <v>743930</v>
      </c>
      <c r="V8" s="42" t="n">
        <v>776149</v>
      </c>
      <c r="W8" s="42" t="n">
        <v>869422</v>
      </c>
      <c r="X8" s="42" t="n">
        <v>870768</v>
      </c>
      <c r="Y8" s="42" t="n">
        <v>841242</v>
      </c>
      <c r="Z8" s="42" t="n">
        <v>772897</v>
      </c>
      <c r="AA8" s="42" t="n">
        <v>795323</v>
      </c>
      <c r="AB8" s="42" t="n">
        <v>738648</v>
      </c>
      <c r="AC8" s="42" t="n">
        <v>790716</v>
      </c>
      <c r="AD8" s="42" t="n">
        <v>770777.722227</v>
      </c>
      <c r="AE8" s="42" t="n">
        <v>782238.884317</v>
      </c>
      <c r="AF8" s="42" t="n">
        <v>782715.290506</v>
      </c>
      <c r="AG8" s="42" t="n">
        <v>883173.837896</v>
      </c>
      <c r="AH8" s="42" t="n">
        <v>905148.207871</v>
      </c>
      <c r="AI8" s="42" t="n">
        <v>880431.082972</v>
      </c>
      <c r="AJ8" s="42" t="n">
        <v>897872.210893</v>
      </c>
      <c r="AK8" s="42" t="n">
        <v>879159.812331</v>
      </c>
      <c r="AL8" s="42" t="n">
        <v>858004.281514962</v>
      </c>
      <c r="AM8" s="42" t="n">
        <v>794149.228713</v>
      </c>
      <c r="AN8" s="42" t="n">
        <v>814681.06359678</v>
      </c>
      <c r="AO8" s="42" t="n">
        <v>897767.716556</v>
      </c>
      <c r="AP8" s="42" t="n">
        <v>897146.195346</v>
      </c>
      <c r="AQ8" s="42" t="n">
        <v>923392.468403</v>
      </c>
      <c r="AR8" s="42" t="n">
        <v>1034370.571481</v>
      </c>
      <c r="AS8" s="42" t="n">
        <v>1094573.158438</v>
      </c>
      <c r="AT8" s="42" t="n">
        <v>1058066.749648</v>
      </c>
      <c r="AU8" s="42" t="n">
        <v>1034237.63116403</v>
      </c>
      <c r="AV8" s="42" t="n">
        <v>999430</v>
      </c>
      <c r="AW8" s="42" t="n">
        <v>968025</v>
      </c>
      <c r="AX8" s="42" t="n">
        <v>938420</v>
      </c>
      <c r="AY8" s="42" t="n">
        <v>970973</v>
      </c>
      <c r="AZ8" s="42" t="n">
        <v>1018067</v>
      </c>
      <c r="BA8" s="42" t="n">
        <v>1056957</v>
      </c>
      <c r="BB8" s="42" t="n">
        <v>1083665.71293</v>
      </c>
      <c r="BC8" s="42" t="n">
        <v>1157906.837309</v>
      </c>
      <c r="BD8" s="42" t="n">
        <v>1179782.356211</v>
      </c>
      <c r="BE8" s="42" t="n">
        <v>1125038.893617</v>
      </c>
      <c r="BF8" s="42" t="n">
        <v>1190280.236744</v>
      </c>
      <c r="BG8" s="42" t="n">
        <v>1159328.28341</v>
      </c>
      <c r="BH8" s="42" t="n">
        <v>1279919.660447</v>
      </c>
      <c r="BI8" s="42" t="n">
        <v>1508284.141109</v>
      </c>
      <c r="BJ8" s="42" t="n">
        <v>1525211.925654</v>
      </c>
      <c r="BK8" s="42" t="n">
        <v>1409171.563821</v>
      </c>
      <c r="BL8" s="42" t="n">
        <v>1338430.517046</v>
      </c>
      <c r="BM8" s="42" t="n">
        <v>1508284.141109</v>
      </c>
      <c r="BN8" s="42" t="n">
        <v>1416596.800724</v>
      </c>
      <c r="BO8" s="42" t="n">
        <v>1424919.571859</v>
      </c>
      <c r="BP8" s="42" t="n">
        <v>1461411.981853</v>
      </c>
      <c r="BQ8" s="42" t="n">
        <v>1468863.818389</v>
      </c>
      <c r="BR8" s="42" t="n">
        <v>1501835.028104</v>
      </c>
      <c r="BS8" s="42" t="n">
        <v>1526849.650998</v>
      </c>
    </row>
    <row r="9" s="36" customFormat="true" ht="14.25" hidden="false" customHeight="false" outlineLevel="0" collapsed="false">
      <c r="A9" s="43" t="s">
        <v>139</v>
      </c>
      <c r="B9" s="44" t="n">
        <f aca="false">SUM(B10:B14)</f>
        <v>174448.976</v>
      </c>
      <c r="C9" s="44" t="n">
        <f aca="false">SUM(C10:C14)</f>
        <v>173892.764798</v>
      </c>
      <c r="D9" s="44" t="n">
        <f aca="false">SUM(D10:D14)</f>
        <v>180984.016046</v>
      </c>
      <c r="E9" s="44" t="n">
        <f aca="false">SUM(E10:E14)</f>
        <v>252734.842</v>
      </c>
      <c r="F9" s="44" t="n">
        <f aca="false">SUM(F10:F14)</f>
        <v>267401.436</v>
      </c>
      <c r="G9" s="44" t="n">
        <f aca="false">SUM(G10:G14)</f>
        <v>258981.264077</v>
      </c>
      <c r="H9" s="44" t="n">
        <f aca="false">SUM(H10:H14)</f>
        <v>263747.498738</v>
      </c>
      <c r="I9" s="44" t="n">
        <f aca="false">SUM(I10:I14)</f>
        <v>269631.595538</v>
      </c>
      <c r="J9" s="44" t="n">
        <v>280083.915826</v>
      </c>
      <c r="K9" s="44" t="n">
        <v>257790.925559</v>
      </c>
      <c r="L9" s="44" t="n">
        <v>247592.33219</v>
      </c>
      <c r="M9" s="44" t="n">
        <v>274656.758773</v>
      </c>
      <c r="N9" s="44" t="n">
        <v>285793.72615</v>
      </c>
      <c r="O9" s="44" t="n">
        <v>298588</v>
      </c>
      <c r="P9" s="44" t="n">
        <v>270298</v>
      </c>
      <c r="Q9" s="44" t="n">
        <v>305564.167082</v>
      </c>
      <c r="R9" s="44" t="n">
        <v>372302</v>
      </c>
      <c r="S9" s="44" t="n">
        <v>396257</v>
      </c>
      <c r="T9" s="44" t="n">
        <v>381000</v>
      </c>
      <c r="U9" s="44" t="n">
        <v>393441</v>
      </c>
      <c r="V9" s="44" t="n">
        <v>408914</v>
      </c>
      <c r="W9" s="44" t="n">
        <v>394508</v>
      </c>
      <c r="X9" s="44" t="n">
        <v>394152</v>
      </c>
      <c r="Y9" s="44" t="n">
        <v>388698</v>
      </c>
      <c r="Z9" s="44" t="n">
        <v>362325</v>
      </c>
      <c r="AA9" s="44" t="n">
        <v>369856</v>
      </c>
      <c r="AB9" s="44" t="n">
        <v>352311</v>
      </c>
      <c r="AC9" s="44" t="n">
        <v>382137</v>
      </c>
      <c r="AD9" s="44" t="n">
        <v>363696</v>
      </c>
      <c r="AE9" s="44" t="n">
        <v>351929</v>
      </c>
      <c r="AF9" s="44" t="n">
        <v>349075</v>
      </c>
      <c r="AG9" s="44" t="n">
        <v>385893</v>
      </c>
      <c r="AH9" s="44" t="n">
        <v>391789</v>
      </c>
      <c r="AI9" s="44" t="n">
        <v>379440</v>
      </c>
      <c r="AJ9" s="44" t="n">
        <v>390986</v>
      </c>
      <c r="AK9" s="44" t="n">
        <v>403036</v>
      </c>
      <c r="AL9" s="44" t="n">
        <v>387621</v>
      </c>
      <c r="AM9" s="44" t="n">
        <v>350188</v>
      </c>
      <c r="AN9" s="44" t="n">
        <v>361266</v>
      </c>
      <c r="AO9" s="44" t="n">
        <v>413069</v>
      </c>
      <c r="AP9" s="44" t="n">
        <v>398582</v>
      </c>
      <c r="AQ9" s="44" t="n">
        <v>404572</v>
      </c>
      <c r="AR9" s="44" t="n">
        <v>512121</v>
      </c>
      <c r="AS9" s="44" t="n">
        <v>525738</v>
      </c>
      <c r="AT9" s="44" t="n">
        <v>517928</v>
      </c>
      <c r="AU9" s="44" t="n">
        <v>509802</v>
      </c>
      <c r="AV9" s="44" t="n">
        <v>495309</v>
      </c>
      <c r="AW9" s="44" t="n">
        <v>491180</v>
      </c>
      <c r="AX9" s="44" t="n">
        <v>474657</v>
      </c>
      <c r="AY9" s="44" t="n">
        <v>480730</v>
      </c>
      <c r="AZ9" s="44" t="n">
        <v>511347</v>
      </c>
      <c r="BA9" s="44" t="n">
        <v>556047</v>
      </c>
      <c r="BB9" s="44" t="n">
        <v>558100.033241</v>
      </c>
      <c r="BC9" s="44" t="n">
        <v>596637.89171</v>
      </c>
      <c r="BD9" s="44" t="n">
        <v>614879.082527</v>
      </c>
      <c r="BE9" s="44" t="n">
        <v>593276.553091</v>
      </c>
      <c r="BF9" s="44" t="n">
        <v>634375.185972</v>
      </c>
      <c r="BG9" s="44" t="n">
        <v>583249.58191</v>
      </c>
      <c r="BH9" s="44" t="n">
        <v>684230.794531</v>
      </c>
      <c r="BI9" s="44" t="n">
        <v>828079.876367</v>
      </c>
      <c r="BJ9" s="44" t="n">
        <v>836853.173765</v>
      </c>
      <c r="BK9" s="44" t="n">
        <v>761184.124013</v>
      </c>
      <c r="BL9" s="44" t="n">
        <v>694516.54142</v>
      </c>
      <c r="BM9" s="44" t="n">
        <v>829956.839775</v>
      </c>
      <c r="BN9" s="44" t="n">
        <v>746377.668904</v>
      </c>
      <c r="BO9" s="44" t="n">
        <v>746623.663884</v>
      </c>
      <c r="BP9" s="44" t="n">
        <v>759752.18387</v>
      </c>
      <c r="BQ9" s="44" t="n">
        <v>861411.113821</v>
      </c>
      <c r="BR9" s="44" t="n">
        <v>861294.193508</v>
      </c>
      <c r="BS9" s="44" t="n">
        <v>878848.636115</v>
      </c>
    </row>
    <row r="10" customFormat="false" ht="14.25" hidden="false" customHeight="false" outlineLevel="0" collapsed="false">
      <c r="A10" s="45" t="s">
        <v>140</v>
      </c>
      <c r="B10" s="46" t="n">
        <v>52447.072</v>
      </c>
      <c r="C10" s="46" t="n">
        <v>47397.676287</v>
      </c>
      <c r="D10" s="46" t="n">
        <v>46086.194204</v>
      </c>
      <c r="E10" s="46" t="n">
        <v>111611.075</v>
      </c>
      <c r="F10" s="46" t="n">
        <v>90677.955</v>
      </c>
      <c r="G10" s="46" t="n">
        <v>40900.993028</v>
      </c>
      <c r="H10" s="46" t="n">
        <v>21610.365107</v>
      </c>
      <c r="I10" s="46" t="n">
        <v>21120.656614</v>
      </c>
      <c r="J10" s="46" t="n">
        <v>26775.835671</v>
      </c>
      <c r="K10" s="46" t="n">
        <v>17089.953429</v>
      </c>
      <c r="L10" s="46" t="n">
        <v>25890.311853</v>
      </c>
      <c r="M10" s="46" t="n">
        <v>32935.937617</v>
      </c>
      <c r="N10" s="46" t="n">
        <v>44666.087808</v>
      </c>
      <c r="O10" s="46" t="n">
        <v>38184</v>
      </c>
      <c r="P10" s="46" t="n">
        <v>33123</v>
      </c>
      <c r="Q10" s="46" t="n">
        <v>61310.267848</v>
      </c>
      <c r="R10" s="46" t="n">
        <v>146752</v>
      </c>
      <c r="S10" s="46" t="n">
        <v>155583</v>
      </c>
      <c r="T10" s="46" t="n">
        <v>162314</v>
      </c>
      <c r="U10" s="46" t="n">
        <v>170861</v>
      </c>
      <c r="V10" s="46" t="n">
        <v>181420</v>
      </c>
      <c r="W10" s="46" t="n">
        <v>77346</v>
      </c>
      <c r="X10" s="46" t="n">
        <v>77903</v>
      </c>
      <c r="Y10" s="46" t="n">
        <v>75846</v>
      </c>
      <c r="Z10" s="46" t="n">
        <v>75327</v>
      </c>
      <c r="AA10" s="46" t="n">
        <v>61212</v>
      </c>
      <c r="AB10" s="46" t="n">
        <v>59324</v>
      </c>
      <c r="AC10" s="46" t="n">
        <v>68392</v>
      </c>
      <c r="AD10" s="46" t="n">
        <v>83920</v>
      </c>
      <c r="AE10" s="46" t="n">
        <v>53664</v>
      </c>
      <c r="AF10" s="46" t="n">
        <v>60495</v>
      </c>
      <c r="AG10" s="46" t="n">
        <v>64417</v>
      </c>
      <c r="AH10" s="46" t="n">
        <v>60118</v>
      </c>
      <c r="AI10" s="46" t="n">
        <v>64892</v>
      </c>
      <c r="AJ10" s="46" t="n">
        <v>54023</v>
      </c>
      <c r="AK10" s="46" t="n">
        <v>40980</v>
      </c>
      <c r="AL10" s="46" t="n">
        <v>77046</v>
      </c>
      <c r="AM10" s="46" t="n">
        <v>44659</v>
      </c>
      <c r="AN10" s="46" t="n">
        <v>40011</v>
      </c>
      <c r="AO10" s="46" t="n">
        <v>49393</v>
      </c>
      <c r="AP10" s="46" t="n">
        <v>43471</v>
      </c>
      <c r="AQ10" s="46" t="n">
        <v>52424</v>
      </c>
      <c r="AR10" s="46" t="n">
        <v>144642</v>
      </c>
      <c r="AS10" s="46" t="n">
        <v>138739</v>
      </c>
      <c r="AT10" s="46" t="n">
        <v>141314</v>
      </c>
      <c r="AU10" s="46" t="n">
        <v>175281</v>
      </c>
      <c r="AV10" s="46" t="n">
        <v>203001</v>
      </c>
      <c r="AW10" s="46" t="n">
        <v>188510</v>
      </c>
      <c r="AX10" s="46" t="n">
        <v>157736</v>
      </c>
      <c r="AY10" s="46" t="n">
        <v>162145</v>
      </c>
      <c r="AZ10" s="46" t="n">
        <v>163145</v>
      </c>
      <c r="BA10" s="46" t="n">
        <v>176571</v>
      </c>
      <c r="BB10" s="46" t="n">
        <v>156665.148467</v>
      </c>
      <c r="BC10" s="46" t="n">
        <v>151193.611272</v>
      </c>
      <c r="BD10" s="46" t="n">
        <v>159353.740651</v>
      </c>
      <c r="BE10" s="46" t="n">
        <v>147797.309249</v>
      </c>
      <c r="BF10" s="46" t="n">
        <v>113590.932889</v>
      </c>
      <c r="BG10" s="46" t="n">
        <v>102520.625151</v>
      </c>
      <c r="BH10" s="46" t="n">
        <v>98225.129666</v>
      </c>
      <c r="BI10" s="46" t="n">
        <v>143982.053722</v>
      </c>
      <c r="BJ10" s="46" t="n">
        <v>107565.684552</v>
      </c>
      <c r="BK10" s="46" t="n">
        <v>114757.92682</v>
      </c>
      <c r="BL10" s="46" t="n">
        <v>127313.492837</v>
      </c>
      <c r="BM10" s="46" t="n">
        <v>143982.053722</v>
      </c>
      <c r="BN10" s="46" t="n">
        <v>172003.503924</v>
      </c>
      <c r="BO10" s="46" t="n">
        <v>132182.395492</v>
      </c>
      <c r="BP10" s="46" t="n">
        <v>118537.489381</v>
      </c>
      <c r="BQ10" s="46" t="n">
        <v>101139.988732</v>
      </c>
      <c r="BR10" s="46" t="n">
        <v>91047.192978</v>
      </c>
      <c r="BS10" s="46" t="n">
        <v>72410.746857</v>
      </c>
    </row>
    <row r="11" customFormat="false" ht="14.25" hidden="false" customHeight="false" outlineLevel="0" collapsed="false">
      <c r="A11" s="45" t="s">
        <v>141</v>
      </c>
      <c r="B11" s="46" t="n">
        <v>76003.76</v>
      </c>
      <c r="C11" s="46" t="n">
        <v>79243.759232</v>
      </c>
      <c r="D11" s="46" t="n">
        <v>77234.275378</v>
      </c>
      <c r="E11" s="46" t="n">
        <v>74257.402</v>
      </c>
      <c r="F11" s="46" t="n">
        <v>73567.045</v>
      </c>
      <c r="G11" s="46" t="n">
        <v>89071.749205</v>
      </c>
      <c r="H11" s="46" t="n">
        <v>96089.083426</v>
      </c>
      <c r="I11" s="46" t="n">
        <v>108266.680061</v>
      </c>
      <c r="J11" s="46" t="n">
        <v>107563.271357</v>
      </c>
      <c r="K11" s="46" t="n">
        <v>111460.128543</v>
      </c>
      <c r="L11" s="46" t="n">
        <v>133407.167715</v>
      </c>
      <c r="M11" s="46" t="n">
        <v>166332.727534</v>
      </c>
      <c r="N11" s="46" t="n">
        <v>147693.678149</v>
      </c>
      <c r="O11" s="46" t="n">
        <v>163637</v>
      </c>
      <c r="P11" s="46" t="n">
        <v>146469</v>
      </c>
      <c r="Q11" s="46" t="n">
        <v>158698.84827</v>
      </c>
      <c r="R11" s="46" t="n">
        <v>140773</v>
      </c>
      <c r="S11" s="46" t="n">
        <v>147850</v>
      </c>
      <c r="T11" s="46" t="n">
        <v>136537</v>
      </c>
      <c r="U11" s="46" t="n">
        <v>139943</v>
      </c>
      <c r="V11" s="46" t="n">
        <v>140279</v>
      </c>
      <c r="W11" s="46" t="n">
        <v>227794</v>
      </c>
      <c r="X11" s="46" t="n">
        <v>214634</v>
      </c>
      <c r="Y11" s="46" t="n">
        <v>222296</v>
      </c>
      <c r="Z11" s="46" t="n">
        <v>191235</v>
      </c>
      <c r="AA11" s="46" t="n">
        <v>211710</v>
      </c>
      <c r="AB11" s="46" t="n">
        <v>204571</v>
      </c>
      <c r="AC11" s="46" t="n">
        <v>231689</v>
      </c>
      <c r="AD11" s="46" t="n">
        <v>184015</v>
      </c>
      <c r="AE11" s="46" t="n">
        <v>203394</v>
      </c>
      <c r="AF11" s="46" t="n">
        <v>195950</v>
      </c>
      <c r="AG11" s="46" t="n">
        <v>198641</v>
      </c>
      <c r="AH11" s="46" t="n">
        <v>203740</v>
      </c>
      <c r="AI11" s="46" t="n">
        <v>201483</v>
      </c>
      <c r="AJ11" s="46" t="n">
        <v>219141</v>
      </c>
      <c r="AK11" s="46" t="n">
        <v>225160</v>
      </c>
      <c r="AL11" s="46" t="n">
        <v>208642</v>
      </c>
      <c r="AM11" s="46" t="n">
        <v>197791</v>
      </c>
      <c r="AN11" s="46" t="n">
        <v>205633</v>
      </c>
      <c r="AO11" s="46" t="n">
        <v>234279</v>
      </c>
      <c r="AP11" s="46" t="n">
        <v>232735</v>
      </c>
      <c r="AQ11" s="46" t="n">
        <v>233059</v>
      </c>
      <c r="AR11" s="46" t="n">
        <v>251415</v>
      </c>
      <c r="AS11" s="46" t="n">
        <v>279005</v>
      </c>
      <c r="AT11" s="46" t="n">
        <v>254271</v>
      </c>
      <c r="AU11" s="46" t="n">
        <v>224782</v>
      </c>
      <c r="AV11" s="46" t="n">
        <v>202354</v>
      </c>
      <c r="AW11" s="46" t="n">
        <v>204325</v>
      </c>
      <c r="AX11" s="46" t="n">
        <v>204249</v>
      </c>
      <c r="AY11" s="46" t="n">
        <v>217568</v>
      </c>
      <c r="AZ11" s="46" t="n">
        <v>231898</v>
      </c>
      <c r="BA11" s="46" t="n">
        <v>261355</v>
      </c>
      <c r="BB11" s="46" t="n">
        <v>266296.833341</v>
      </c>
      <c r="BC11" s="46" t="n">
        <v>301607.379747</v>
      </c>
      <c r="BD11" s="46" t="n">
        <v>313663.48694</v>
      </c>
      <c r="BE11" s="46" t="n">
        <v>307236.898044</v>
      </c>
      <c r="BF11" s="46" t="n">
        <v>340887.229252</v>
      </c>
      <c r="BG11" s="46" t="n">
        <v>322951.233619</v>
      </c>
      <c r="BH11" s="46" t="n">
        <v>391714.739932</v>
      </c>
      <c r="BI11" s="46" t="n">
        <v>515098.827956</v>
      </c>
      <c r="BJ11" s="46" t="n">
        <v>502509.415407</v>
      </c>
      <c r="BK11" s="46" t="n">
        <v>482764.781241</v>
      </c>
      <c r="BL11" s="46" t="n">
        <v>422647.938938</v>
      </c>
      <c r="BM11" s="46" t="n">
        <v>515098.827956</v>
      </c>
      <c r="BN11" s="46" t="n">
        <v>396557.679605</v>
      </c>
      <c r="BO11" s="46" t="n">
        <v>428676.370169</v>
      </c>
      <c r="BP11" s="46" t="n">
        <v>454767.987505</v>
      </c>
      <c r="BQ11" s="46" t="n">
        <v>446426.682539</v>
      </c>
      <c r="BR11" s="46" t="n">
        <v>456156.119906</v>
      </c>
      <c r="BS11" s="46" t="n">
        <v>471905.405179</v>
      </c>
    </row>
    <row r="12" customFormat="false" ht="14.25" hidden="false" customHeight="false" outlineLevel="0" collapsed="false">
      <c r="A12" s="45" t="s">
        <v>142</v>
      </c>
      <c r="B12" s="46" t="n">
        <v>17362.631</v>
      </c>
      <c r="C12" s="46" t="n">
        <v>18406.034195</v>
      </c>
      <c r="D12" s="46" t="n">
        <v>17990.805149</v>
      </c>
      <c r="E12" s="46" t="n">
        <v>19699.272</v>
      </c>
      <c r="F12" s="46" t="n">
        <v>22338.437</v>
      </c>
      <c r="G12" s="46" t="n">
        <v>16892.322726</v>
      </c>
      <c r="H12" s="46" t="n">
        <v>16676.761815</v>
      </c>
      <c r="I12" s="46" t="n">
        <v>14611.123032</v>
      </c>
      <c r="J12" s="46" t="n">
        <v>15187.186909</v>
      </c>
      <c r="K12" s="46" t="n">
        <v>15888.310386</v>
      </c>
      <c r="L12" s="46" t="n">
        <v>12363.832813</v>
      </c>
      <c r="M12" s="46" t="n">
        <v>13346.075101</v>
      </c>
      <c r="N12" s="46" t="n">
        <v>12662.623146</v>
      </c>
      <c r="O12" s="46" t="n">
        <v>13357</v>
      </c>
      <c r="P12" s="46" t="n">
        <v>12858</v>
      </c>
      <c r="Q12" s="46" t="n">
        <v>14622.520758</v>
      </c>
      <c r="R12" s="46" t="n">
        <v>12940</v>
      </c>
      <c r="S12" s="46" t="n">
        <v>12070</v>
      </c>
      <c r="T12" s="46" t="n">
        <v>4961</v>
      </c>
      <c r="U12" s="46" t="n">
        <v>5344</v>
      </c>
      <c r="V12" s="46" t="n">
        <v>2923</v>
      </c>
      <c r="W12" s="46" t="n">
        <v>2940</v>
      </c>
      <c r="X12" s="46" t="n">
        <v>3108</v>
      </c>
      <c r="Y12" s="46" t="n">
        <v>4024</v>
      </c>
      <c r="Z12" s="46" t="n">
        <v>6864</v>
      </c>
      <c r="AA12" s="46" t="n">
        <v>7690</v>
      </c>
      <c r="AB12" s="46" t="n">
        <v>5239</v>
      </c>
      <c r="AC12" s="46" t="n">
        <v>3665</v>
      </c>
      <c r="AD12" s="46" t="n">
        <v>4169</v>
      </c>
      <c r="AE12" s="46" t="n">
        <v>4329</v>
      </c>
      <c r="AF12" s="46" t="n">
        <v>4655</v>
      </c>
      <c r="AG12" s="46" t="n">
        <v>3045</v>
      </c>
      <c r="AH12" s="46" t="n">
        <v>2903</v>
      </c>
      <c r="AI12" s="46" t="n">
        <v>3157</v>
      </c>
      <c r="AJ12" s="46" t="n">
        <v>4105</v>
      </c>
      <c r="AK12" s="46" t="n">
        <v>5712</v>
      </c>
      <c r="AL12" s="46" t="n">
        <v>3441</v>
      </c>
      <c r="AM12" s="46" t="n">
        <v>3444</v>
      </c>
      <c r="AN12" s="46" t="n">
        <v>6173</v>
      </c>
      <c r="AO12" s="46" t="n">
        <v>6486</v>
      </c>
      <c r="AP12" s="46" t="n">
        <v>5211</v>
      </c>
      <c r="AQ12" s="46" t="n">
        <v>12747</v>
      </c>
      <c r="AR12" s="46" t="n">
        <v>353</v>
      </c>
      <c r="AS12" s="46" t="n">
        <v>1710</v>
      </c>
      <c r="AT12" s="46" t="n">
        <v>1525</v>
      </c>
      <c r="AU12" s="46" t="n">
        <v>1702</v>
      </c>
      <c r="AV12" s="46" t="n">
        <v>1762</v>
      </c>
      <c r="AW12" s="46" t="n">
        <v>933</v>
      </c>
      <c r="AX12" s="46" t="n">
        <v>438</v>
      </c>
      <c r="AY12" s="46" t="n">
        <v>1357</v>
      </c>
      <c r="AZ12" s="46" t="n">
        <v>848</v>
      </c>
      <c r="BA12" s="46" t="n">
        <v>1917</v>
      </c>
      <c r="BB12" s="46" t="n">
        <v>1245.879593</v>
      </c>
      <c r="BC12" s="46" t="n">
        <v>1014.468602</v>
      </c>
      <c r="BD12" s="46" t="n">
        <v>2160.958057</v>
      </c>
      <c r="BE12" s="46" t="n">
        <v>8122.113531</v>
      </c>
      <c r="BF12" s="46" t="n">
        <v>2273.230101</v>
      </c>
      <c r="BG12" s="46" t="n">
        <v>2297.277434</v>
      </c>
      <c r="BH12" s="46" t="n">
        <v>2409.227144</v>
      </c>
      <c r="BI12" s="46" t="n">
        <v>1067.382869</v>
      </c>
      <c r="BJ12" s="46" t="n">
        <v>2573.125263</v>
      </c>
      <c r="BK12" s="46" t="n">
        <v>2451.634747</v>
      </c>
      <c r="BL12" s="46" t="n">
        <v>2881.729212</v>
      </c>
      <c r="BM12" s="46" t="n">
        <v>2944.346277</v>
      </c>
      <c r="BN12" s="46" t="n">
        <v>1040.765092</v>
      </c>
      <c r="BO12" s="46" t="n">
        <v>1120.13152</v>
      </c>
      <c r="BP12" s="46" t="n">
        <v>878.476761</v>
      </c>
      <c r="BQ12" s="46" t="n">
        <v>2678.974812</v>
      </c>
      <c r="BR12" s="46" t="n">
        <v>2715.739671</v>
      </c>
      <c r="BS12" s="46" t="n">
        <v>7607.515698</v>
      </c>
    </row>
    <row r="13" customFormat="false" ht="14.25" hidden="false" customHeight="false" outlineLevel="0" collapsed="false">
      <c r="A13" s="45" t="s">
        <v>143</v>
      </c>
      <c r="B13" s="46" t="n">
        <v>11828.527</v>
      </c>
      <c r="C13" s="46" t="n">
        <v>10840.5911</v>
      </c>
      <c r="D13" s="46" t="n">
        <v>12786.491918</v>
      </c>
      <c r="E13" s="46" t="n">
        <v>12934.809</v>
      </c>
      <c r="F13" s="46" t="n">
        <v>18222.705</v>
      </c>
      <c r="G13" s="46" t="n">
        <v>23319.730642</v>
      </c>
      <c r="H13" s="46" t="n">
        <v>33230.653935</v>
      </c>
      <c r="I13" s="46" t="n">
        <v>28093.127696</v>
      </c>
      <c r="J13" s="46" t="n">
        <v>30210.086397</v>
      </c>
      <c r="K13" s="46" t="n">
        <v>25543.675408</v>
      </c>
      <c r="L13" s="46" t="n">
        <v>32422.010663</v>
      </c>
      <c r="M13" s="46" t="n">
        <v>26985.959349</v>
      </c>
      <c r="N13" s="46" t="n">
        <v>40169.003704</v>
      </c>
      <c r="O13" s="46" t="n">
        <v>32395</v>
      </c>
      <c r="P13" s="46" t="n">
        <v>29928</v>
      </c>
      <c r="Q13" s="46" t="n">
        <v>14622.520758</v>
      </c>
      <c r="R13" s="46" t="n">
        <v>29869</v>
      </c>
      <c r="S13" s="46" t="n">
        <v>36740</v>
      </c>
      <c r="T13" s="46" t="n">
        <v>31890</v>
      </c>
      <c r="U13" s="46" t="n">
        <v>32401</v>
      </c>
      <c r="V13" s="46" t="n">
        <v>31871</v>
      </c>
      <c r="W13" s="46" t="n">
        <v>36069</v>
      </c>
      <c r="X13" s="46" t="n">
        <v>44332</v>
      </c>
      <c r="Y13" s="46" t="n">
        <v>38781</v>
      </c>
      <c r="Z13" s="46" t="n">
        <v>40258</v>
      </c>
      <c r="AA13" s="46" t="n">
        <v>44202</v>
      </c>
      <c r="AB13" s="46" t="n">
        <v>40770</v>
      </c>
      <c r="AC13" s="46" t="n">
        <v>42481</v>
      </c>
      <c r="AD13" s="46" t="n">
        <v>40590</v>
      </c>
      <c r="AE13" s="46" t="n">
        <v>40706</v>
      </c>
      <c r="AF13" s="46" t="n">
        <v>32309</v>
      </c>
      <c r="AG13" s="46" t="n">
        <v>40198</v>
      </c>
      <c r="AH13" s="46" t="n">
        <v>42434</v>
      </c>
      <c r="AI13" s="46" t="n">
        <v>37906</v>
      </c>
      <c r="AJ13" s="46" t="n">
        <v>38481</v>
      </c>
      <c r="AK13" s="46" t="n">
        <v>37703</v>
      </c>
      <c r="AL13" s="46" t="n">
        <v>35115</v>
      </c>
      <c r="AM13" s="46" t="n">
        <v>44512</v>
      </c>
      <c r="AN13" s="46" t="n">
        <v>42750</v>
      </c>
      <c r="AO13" s="46" t="n">
        <v>54685</v>
      </c>
      <c r="AP13" s="46" t="n">
        <v>50957</v>
      </c>
      <c r="AQ13" s="46" t="n">
        <v>43660</v>
      </c>
      <c r="AR13" s="46" t="n">
        <v>46735</v>
      </c>
      <c r="AS13" s="46" t="n">
        <v>40619</v>
      </c>
      <c r="AT13" s="46" t="n">
        <v>48578</v>
      </c>
      <c r="AU13" s="46" t="n">
        <v>42356</v>
      </c>
      <c r="AV13" s="46" t="n">
        <v>29266</v>
      </c>
      <c r="AW13" s="46" t="n">
        <v>35546</v>
      </c>
      <c r="AX13" s="46" t="n">
        <v>48843</v>
      </c>
      <c r="AY13" s="46" t="n">
        <v>43914</v>
      </c>
      <c r="AZ13" s="46" t="n">
        <v>63520</v>
      </c>
      <c r="BA13" s="46" t="n">
        <v>57299</v>
      </c>
      <c r="BB13" s="46" t="n">
        <v>74357.206069</v>
      </c>
      <c r="BC13" s="46" t="n">
        <v>85670.926431</v>
      </c>
      <c r="BD13" s="46" t="n">
        <v>82800.832203</v>
      </c>
      <c r="BE13" s="46" t="n">
        <v>74130.184319</v>
      </c>
      <c r="BF13" s="46" t="n">
        <v>105221.098634</v>
      </c>
      <c r="BG13" s="46" t="n">
        <v>89454.318796</v>
      </c>
      <c r="BH13" s="46" t="n">
        <v>89168.831586</v>
      </c>
      <c r="BI13" s="46" t="n">
        <v>84994.318482</v>
      </c>
      <c r="BJ13" s="46" t="n">
        <v>104254.307745</v>
      </c>
      <c r="BK13" s="46" t="n">
        <v>78477.810997</v>
      </c>
      <c r="BL13" s="46" t="n">
        <v>73441.377092</v>
      </c>
      <c r="BM13" s="46" t="n">
        <v>84994.318482</v>
      </c>
      <c r="BN13" s="46" t="n">
        <v>90373.664401</v>
      </c>
      <c r="BO13" s="46" t="n">
        <v>90033.577835</v>
      </c>
      <c r="BP13" s="46" t="n">
        <v>89905.240876</v>
      </c>
      <c r="BQ13" s="46" t="n">
        <v>93170.776466</v>
      </c>
      <c r="BR13" s="46" t="n">
        <v>113382.244593</v>
      </c>
      <c r="BS13" s="46" t="n">
        <v>115206.574046</v>
      </c>
    </row>
    <row r="14" customFormat="false" ht="14.25" hidden="false" customHeight="false" outlineLevel="0" collapsed="false">
      <c r="A14" s="45" t="s">
        <v>144</v>
      </c>
      <c r="B14" s="46" t="n">
        <v>16806.986</v>
      </c>
      <c r="C14" s="46" t="n">
        <v>18004.703984</v>
      </c>
      <c r="D14" s="46" t="n">
        <v>26886.249397</v>
      </c>
      <c r="E14" s="46" t="n">
        <v>34232.284</v>
      </c>
      <c r="F14" s="46" t="n">
        <v>62595.294</v>
      </c>
      <c r="G14" s="46" t="n">
        <v>88796.468476</v>
      </c>
      <c r="H14" s="46" t="n">
        <v>96140.634455</v>
      </c>
      <c r="I14" s="46" t="n">
        <v>97540.008135</v>
      </c>
      <c r="J14" s="46" t="n">
        <v>100347.535492</v>
      </c>
      <c r="K14" s="46" t="n">
        <v>37251.858619</v>
      </c>
      <c r="L14" s="46" t="n">
        <v>37874.565283</v>
      </c>
      <c r="M14" s="46" t="n">
        <v>32867.374021</v>
      </c>
      <c r="N14" s="46" t="n">
        <v>34570.59926</v>
      </c>
      <c r="O14" s="46" t="n">
        <v>51016</v>
      </c>
      <c r="P14" s="46" t="n">
        <v>47920</v>
      </c>
      <c r="Q14" s="46" t="n">
        <v>36797.03633</v>
      </c>
      <c r="R14" s="46" t="n">
        <v>41967</v>
      </c>
      <c r="S14" s="46" t="n">
        <v>44014</v>
      </c>
      <c r="T14" s="46" t="n">
        <v>45299</v>
      </c>
      <c r="U14" s="46" t="n">
        <v>44892</v>
      </c>
      <c r="V14" s="46" t="n">
        <v>52422</v>
      </c>
      <c r="W14" s="46" t="n">
        <v>50359</v>
      </c>
      <c r="X14" s="46" t="n">
        <v>54174</v>
      </c>
      <c r="Y14" s="46" t="n">
        <v>47752</v>
      </c>
      <c r="Z14" s="46" t="n">
        <v>48641</v>
      </c>
      <c r="AA14" s="46" t="n">
        <v>45042</v>
      </c>
      <c r="AB14" s="46" t="n">
        <v>42406</v>
      </c>
      <c r="AC14" s="46" t="n">
        <v>35910</v>
      </c>
      <c r="AD14" s="46" t="n">
        <v>51003</v>
      </c>
      <c r="AE14" s="46" t="n">
        <v>49837</v>
      </c>
      <c r="AF14" s="46" t="n">
        <v>55666</v>
      </c>
      <c r="AG14" s="46" t="n">
        <v>79591</v>
      </c>
      <c r="AH14" s="46" t="n">
        <v>82593</v>
      </c>
      <c r="AI14" s="46" t="n">
        <v>72002</v>
      </c>
      <c r="AJ14" s="46" t="n">
        <v>75235</v>
      </c>
      <c r="AK14" s="46" t="n">
        <v>93481</v>
      </c>
      <c r="AL14" s="46" t="n">
        <v>63378</v>
      </c>
      <c r="AM14" s="46" t="n">
        <v>59782</v>
      </c>
      <c r="AN14" s="46" t="n">
        <v>66700</v>
      </c>
      <c r="AO14" s="46" t="n">
        <v>68226</v>
      </c>
      <c r="AP14" s="46" t="n">
        <v>66208</v>
      </c>
      <c r="AQ14" s="46" t="n">
        <v>62683</v>
      </c>
      <c r="AR14" s="46" t="n">
        <v>68977</v>
      </c>
      <c r="AS14" s="46" t="n">
        <v>65665</v>
      </c>
      <c r="AT14" s="46" t="n">
        <v>72240</v>
      </c>
      <c r="AU14" s="46" t="n">
        <v>65680</v>
      </c>
      <c r="AV14" s="46" t="n">
        <v>58926</v>
      </c>
      <c r="AW14" s="46" t="n">
        <v>61866</v>
      </c>
      <c r="AX14" s="46" t="n">
        <v>63391</v>
      </c>
      <c r="AY14" s="46" t="n">
        <v>55745</v>
      </c>
      <c r="AZ14" s="46" t="n">
        <v>51935</v>
      </c>
      <c r="BA14" s="46" t="n">
        <v>58905</v>
      </c>
      <c r="BB14" s="46" t="n">
        <v>59534.965771</v>
      </c>
      <c r="BC14" s="46" t="n">
        <v>57151.505658</v>
      </c>
      <c r="BD14" s="46" t="n">
        <v>56900.064676</v>
      </c>
      <c r="BE14" s="46" t="n">
        <v>55990.047948</v>
      </c>
      <c r="BF14" s="46" t="n">
        <v>72402.695096</v>
      </c>
      <c r="BG14" s="46" t="n">
        <v>66026.12691</v>
      </c>
      <c r="BH14" s="46" t="n">
        <v>102712.866203</v>
      </c>
      <c r="BI14" s="46" t="n">
        <v>82937.293339</v>
      </c>
      <c r="BJ14" s="46" t="n">
        <v>119950.640798</v>
      </c>
      <c r="BK14" s="46" t="n">
        <v>82731.970208</v>
      </c>
      <c r="BL14" s="46" t="n">
        <v>68232.003342</v>
      </c>
      <c r="BM14" s="46" t="n">
        <v>74938.872455</v>
      </c>
      <c r="BN14" s="46" t="n">
        <v>86402.055882</v>
      </c>
      <c r="BO14" s="46" t="n">
        <v>94611.188868</v>
      </c>
      <c r="BP14" s="46" t="n">
        <v>95662.989347</v>
      </c>
      <c r="BQ14" s="46" t="n">
        <v>76834.824115</v>
      </c>
      <c r="BR14" s="46" t="n">
        <v>95421.104345</v>
      </c>
      <c r="BS14" s="46" t="n">
        <v>101483.809925</v>
      </c>
    </row>
    <row r="15" customFormat="false" ht="14.25" hidden="false" customHeight="false" outlineLevel="0" collapsed="false">
      <c r="A15" s="45" t="s">
        <v>145</v>
      </c>
      <c r="B15" s="46" t="n">
        <v>54298.200874</v>
      </c>
      <c r="C15" s="46" t="n">
        <v>53848.849748</v>
      </c>
      <c r="D15" s="46" t="n">
        <v>52839.602981</v>
      </c>
      <c r="E15" s="46" t="n">
        <v>50841.115</v>
      </c>
      <c r="F15" s="46" t="n">
        <v>51709.426</v>
      </c>
      <c r="G15" s="46" t="n">
        <v>53080.740001</v>
      </c>
      <c r="H15" s="46" t="n">
        <v>53561.512134</v>
      </c>
      <c r="I15" s="46" t="n">
        <v>59137.212229</v>
      </c>
      <c r="J15" s="46" t="n">
        <v>61663.711473</v>
      </c>
      <c r="K15" s="46" t="n">
        <v>63061.667001</v>
      </c>
      <c r="L15" s="46" t="n">
        <v>73123.070871</v>
      </c>
      <c r="M15" s="46" t="n">
        <v>79463.436692</v>
      </c>
      <c r="N15" s="46" t="n">
        <v>83020.50076</v>
      </c>
      <c r="O15" s="46" t="n">
        <v>85535</v>
      </c>
      <c r="P15" s="46" t="n">
        <v>91012</v>
      </c>
      <c r="Q15" s="46" t="n">
        <v>89113.062799</v>
      </c>
      <c r="R15" s="46" t="n">
        <v>92125</v>
      </c>
      <c r="S15" s="46" t="n">
        <v>95495</v>
      </c>
      <c r="T15" s="46" t="n">
        <v>92723</v>
      </c>
      <c r="U15" s="46" t="n">
        <v>91242</v>
      </c>
      <c r="V15" s="46" t="n">
        <v>91989</v>
      </c>
      <c r="W15" s="46" t="n">
        <v>99947</v>
      </c>
      <c r="X15" s="46" t="n">
        <v>106376</v>
      </c>
      <c r="Y15" s="46" t="n">
        <v>99613</v>
      </c>
      <c r="Z15" s="46" t="n">
        <v>94961</v>
      </c>
      <c r="AA15" s="46" t="n">
        <v>97713</v>
      </c>
      <c r="AB15" s="46" t="n">
        <v>93276</v>
      </c>
      <c r="AC15" s="46" t="n">
        <v>95433</v>
      </c>
      <c r="AD15" s="46" t="n">
        <v>95339</v>
      </c>
      <c r="AE15" s="46" t="n">
        <v>94932</v>
      </c>
      <c r="AF15" s="46" t="n">
        <v>94227</v>
      </c>
      <c r="AG15" s="46" t="n">
        <v>133347</v>
      </c>
      <c r="AH15" s="46" t="n">
        <v>136637</v>
      </c>
      <c r="AI15" s="46" t="n">
        <v>131646</v>
      </c>
      <c r="AJ15" s="46" t="n">
        <v>134513</v>
      </c>
      <c r="AK15" s="46" t="n">
        <v>124134</v>
      </c>
      <c r="AL15" s="46" t="n">
        <v>119047</v>
      </c>
      <c r="AM15" s="46" t="n">
        <v>113851</v>
      </c>
      <c r="AN15" s="46" t="n">
        <v>114771</v>
      </c>
      <c r="AO15" s="46" t="n">
        <v>122792</v>
      </c>
      <c r="AP15" s="46" t="n">
        <v>138240</v>
      </c>
      <c r="AQ15" s="46" t="n">
        <v>145721</v>
      </c>
      <c r="AR15" s="46" t="n">
        <v>147476</v>
      </c>
      <c r="AS15" s="46" t="n">
        <v>165947</v>
      </c>
      <c r="AT15" s="46" t="n">
        <v>167872</v>
      </c>
      <c r="AU15" s="46" t="n">
        <v>163082</v>
      </c>
      <c r="AV15" s="46" t="n">
        <v>142146</v>
      </c>
      <c r="AW15" s="46" t="n">
        <v>142182</v>
      </c>
      <c r="AX15" s="46" t="n">
        <v>138573</v>
      </c>
      <c r="AY15" s="46" t="n">
        <v>139729</v>
      </c>
      <c r="AZ15" s="46" t="n">
        <v>139897</v>
      </c>
      <c r="BA15" s="46" t="n">
        <v>135362</v>
      </c>
      <c r="BB15" s="46" t="n">
        <v>133483.383123</v>
      </c>
      <c r="BC15" s="46" t="n">
        <v>137063.608776</v>
      </c>
      <c r="BD15" s="46" t="n">
        <v>134972.242526</v>
      </c>
      <c r="BE15" s="46" t="n">
        <v>125720.174732</v>
      </c>
      <c r="BF15" s="46" t="n">
        <v>124906.167596</v>
      </c>
      <c r="BG15" s="46" t="n">
        <v>134085.694249</v>
      </c>
      <c r="BH15" s="46" t="n">
        <v>139226.476601</v>
      </c>
      <c r="BI15" s="46" t="n">
        <v>129956.95592</v>
      </c>
      <c r="BJ15" s="46" t="n">
        <v>141667.77086</v>
      </c>
      <c r="BK15" s="46" t="n">
        <v>132719.719236</v>
      </c>
      <c r="BL15" s="46" t="n">
        <v>129568.420787</v>
      </c>
      <c r="BM15" s="46" t="n">
        <v>129956.95592</v>
      </c>
      <c r="BN15" s="46" t="n">
        <v>130224.594379</v>
      </c>
      <c r="BO15" s="46" t="n">
        <v>126777.193383</v>
      </c>
      <c r="BP15" s="46" t="n">
        <v>127859.100348</v>
      </c>
      <c r="BQ15" s="46" t="n">
        <v>119043.012907</v>
      </c>
      <c r="BR15" s="46" t="n">
        <v>119715.695698</v>
      </c>
      <c r="BS15" s="46" t="n">
        <v>127837.840233</v>
      </c>
    </row>
    <row r="16" customFormat="false" ht="14.25" hidden="false" customHeight="false" outlineLevel="0" collapsed="false">
      <c r="A16" s="45" t="s">
        <v>146</v>
      </c>
      <c r="B16" s="46" t="n">
        <v>3461.416</v>
      </c>
      <c r="C16" s="46" t="n">
        <v>3454.048811</v>
      </c>
      <c r="D16" s="46" t="n">
        <v>3446.681646</v>
      </c>
      <c r="E16" s="46" t="n">
        <v>3439.314</v>
      </c>
      <c r="F16" s="46" t="n">
        <v>3431.947</v>
      </c>
      <c r="G16" s="46" t="n">
        <v>3424.580155</v>
      </c>
      <c r="H16" s="46" t="n">
        <v>3431.947318</v>
      </c>
      <c r="I16" s="46" t="n">
        <v>3409.845826</v>
      </c>
      <c r="J16" s="46" t="n">
        <v>3402.478662</v>
      </c>
      <c r="K16" s="46" t="n">
        <v>3552.090983</v>
      </c>
      <c r="L16" s="46" t="n">
        <v>3544.723818</v>
      </c>
      <c r="M16" s="46" t="n">
        <v>3537.356654</v>
      </c>
      <c r="N16" s="46" t="n">
        <v>3365.861467</v>
      </c>
      <c r="O16" s="46" t="n">
        <v>3366</v>
      </c>
      <c r="P16" s="46" t="n">
        <v>3358</v>
      </c>
      <c r="Q16" s="46" t="n">
        <v>3350.908512</v>
      </c>
      <c r="R16" s="46" t="n">
        <v>3344</v>
      </c>
      <c r="S16" s="46" t="n">
        <v>3336</v>
      </c>
      <c r="T16" s="46" t="n">
        <v>3329</v>
      </c>
      <c r="U16" s="46" t="n">
        <v>3321</v>
      </c>
      <c r="V16" s="46" t="n">
        <v>3314</v>
      </c>
      <c r="W16" s="46" t="n">
        <v>3307</v>
      </c>
      <c r="X16" s="46" t="n">
        <v>3299</v>
      </c>
      <c r="Y16" s="46" t="n">
        <v>3292</v>
      </c>
      <c r="Z16" s="46" t="n">
        <v>3285</v>
      </c>
      <c r="AA16" s="46" t="n">
        <v>3277</v>
      </c>
      <c r="AB16" s="46" t="n">
        <v>2371</v>
      </c>
      <c r="AC16" s="46" t="n">
        <v>2367</v>
      </c>
      <c r="AD16" s="46" t="n">
        <v>2362</v>
      </c>
      <c r="AE16" s="46" t="n">
        <v>2358</v>
      </c>
      <c r="AF16" s="46" t="n">
        <v>2354</v>
      </c>
      <c r="AG16" s="46" t="n">
        <v>2349</v>
      </c>
      <c r="AH16" s="46" t="n">
        <v>2345</v>
      </c>
      <c r="AI16" s="46" t="n">
        <v>2340</v>
      </c>
      <c r="AJ16" s="46" t="n">
        <v>2336</v>
      </c>
      <c r="AK16" s="46" t="n">
        <v>3608</v>
      </c>
      <c r="AL16" s="46" t="n">
        <v>3593</v>
      </c>
      <c r="AM16" s="46" t="n">
        <v>3579</v>
      </c>
      <c r="AN16" s="46" t="n">
        <v>3565</v>
      </c>
      <c r="AO16" s="46" t="n">
        <v>3551</v>
      </c>
      <c r="AP16" s="46" t="n">
        <v>3537</v>
      </c>
      <c r="AQ16" s="46" t="n">
        <v>3393</v>
      </c>
      <c r="AR16" s="46" t="n">
        <v>3379</v>
      </c>
      <c r="AS16" s="46" t="n">
        <v>3365</v>
      </c>
      <c r="AT16" s="46" t="n">
        <v>3351</v>
      </c>
      <c r="AU16" s="46" t="n">
        <v>3337</v>
      </c>
      <c r="AV16" s="46" t="n">
        <v>3322</v>
      </c>
      <c r="AW16" s="46" t="n">
        <v>3308</v>
      </c>
      <c r="AX16" s="46" t="n">
        <v>3294</v>
      </c>
      <c r="AY16" s="46" t="n">
        <v>2460</v>
      </c>
      <c r="AZ16" s="46" t="n">
        <v>2447</v>
      </c>
      <c r="BA16" s="46" t="n">
        <v>2435</v>
      </c>
      <c r="BB16" s="46" t="n">
        <v>2422.8521</v>
      </c>
      <c r="BC16" s="46" t="n">
        <v>2410.617859</v>
      </c>
      <c r="BD16" s="46" t="n">
        <v>2398.383616</v>
      </c>
      <c r="BE16" s="46" t="n">
        <v>8061.794838</v>
      </c>
      <c r="BF16" s="46" t="n">
        <v>8016.045974</v>
      </c>
      <c r="BG16" s="46" t="n">
        <v>8226.561262</v>
      </c>
      <c r="BH16" s="46" t="n">
        <v>8610.669018</v>
      </c>
      <c r="BI16" s="46" t="n">
        <v>2316.062817</v>
      </c>
      <c r="BJ16" s="46" t="n">
        <v>9200.863546</v>
      </c>
      <c r="BK16" s="46" t="n">
        <v>10703.536507</v>
      </c>
      <c r="BL16" s="46" t="n">
        <v>10498.713578</v>
      </c>
      <c r="BM16" s="46" t="n">
        <v>2316.062817</v>
      </c>
      <c r="BN16" s="46" t="n">
        <v>2303.563933</v>
      </c>
      <c r="BO16" s="46" t="n">
        <v>327.918841</v>
      </c>
      <c r="BP16" s="46" t="n">
        <v>1617.936687</v>
      </c>
      <c r="BQ16" s="46" t="n">
        <v>3912.854447</v>
      </c>
      <c r="BR16" s="46" t="n">
        <v>4291.586141</v>
      </c>
      <c r="BS16" s="46" t="n">
        <v>4269.529505</v>
      </c>
    </row>
    <row r="17" customFormat="false" ht="14.25" hidden="false" customHeight="false" outlineLevel="0" collapsed="false">
      <c r="A17" s="45" t="s">
        <v>147</v>
      </c>
      <c r="B17" s="46" t="n">
        <v>105325.724777</v>
      </c>
      <c r="C17" s="46" t="n">
        <v>99055.814493</v>
      </c>
      <c r="D17" s="46" t="n">
        <v>100687.71354</v>
      </c>
      <c r="E17" s="46" t="n">
        <v>112842.759</v>
      </c>
      <c r="F17" s="46" t="n">
        <v>113999.773</v>
      </c>
      <c r="G17" s="46" t="n">
        <v>144049.567813</v>
      </c>
      <c r="H17" s="46" t="n">
        <v>152195.83481</v>
      </c>
      <c r="I17" s="46" t="n">
        <v>152800.356558</v>
      </c>
      <c r="J17" s="46" t="n">
        <v>158242.120512</v>
      </c>
      <c r="K17" s="46" t="n">
        <v>160237.27951</v>
      </c>
      <c r="L17" s="46" t="n">
        <v>170325.092012</v>
      </c>
      <c r="M17" s="46" t="n">
        <v>169084.020315</v>
      </c>
      <c r="N17" s="46" t="n">
        <v>191164.035916</v>
      </c>
      <c r="O17" s="46" t="n">
        <v>219065</v>
      </c>
      <c r="P17" s="46" t="n">
        <v>225026</v>
      </c>
      <c r="Q17" s="46" t="n">
        <v>237092.622567</v>
      </c>
      <c r="R17" s="46" t="n">
        <v>234727</v>
      </c>
      <c r="S17" s="46" t="n">
        <v>229663</v>
      </c>
      <c r="T17" s="46" t="n">
        <v>229075</v>
      </c>
      <c r="U17" s="46" t="n">
        <v>221217</v>
      </c>
      <c r="V17" s="46" t="n">
        <v>236462</v>
      </c>
      <c r="W17" s="46" t="n">
        <v>320227</v>
      </c>
      <c r="X17" s="46" t="n">
        <v>316163</v>
      </c>
      <c r="Y17" s="46" t="n">
        <v>296442</v>
      </c>
      <c r="Z17" s="46" t="n">
        <v>263205</v>
      </c>
      <c r="AA17" s="46" t="n">
        <v>273132</v>
      </c>
      <c r="AB17" s="46" t="n">
        <v>243444</v>
      </c>
      <c r="AC17" s="46" t="n">
        <v>245684</v>
      </c>
      <c r="AD17" s="46" t="n">
        <v>250126</v>
      </c>
      <c r="AE17" s="46" t="n">
        <v>268047</v>
      </c>
      <c r="AF17" s="46" t="n">
        <v>264035</v>
      </c>
      <c r="AG17" s="46" t="n">
        <v>274756</v>
      </c>
      <c r="AH17" s="46" t="n">
        <v>279929</v>
      </c>
      <c r="AI17" s="46" t="n">
        <v>267684</v>
      </c>
      <c r="AJ17" s="46" t="n">
        <v>275174</v>
      </c>
      <c r="AK17" s="46" t="n">
        <v>254954</v>
      </c>
      <c r="AL17" s="46" t="n">
        <v>250744</v>
      </c>
      <c r="AM17" s="46" t="n">
        <v>237992</v>
      </c>
      <c r="AN17" s="46" t="n">
        <v>234430</v>
      </c>
      <c r="AO17" s="46" t="n">
        <v>249061</v>
      </c>
      <c r="AP17" s="46" t="n">
        <v>249724</v>
      </c>
      <c r="AQ17" s="46" t="n">
        <v>253203</v>
      </c>
      <c r="AR17" s="46" t="n">
        <v>252136</v>
      </c>
      <c r="AS17" s="46" t="n">
        <v>266325</v>
      </c>
      <c r="AT17" s="46" t="n">
        <v>239043</v>
      </c>
      <c r="AU17" s="46" t="n">
        <v>226702</v>
      </c>
      <c r="AV17" s="46" t="n">
        <v>213443</v>
      </c>
      <c r="AW17" s="46" t="n">
        <v>202261</v>
      </c>
      <c r="AX17" s="46" t="n">
        <v>190767</v>
      </c>
      <c r="AY17" s="46" t="n">
        <v>209307</v>
      </c>
      <c r="AZ17" s="46" t="n">
        <v>216146</v>
      </c>
      <c r="BA17" s="46" t="n">
        <v>204638</v>
      </c>
      <c r="BB17" s="46" t="n">
        <v>216909.005235</v>
      </c>
      <c r="BC17" s="46" t="n">
        <v>234156.537974</v>
      </c>
      <c r="BD17" s="46" t="n">
        <v>236186.809807</v>
      </c>
      <c r="BE17" s="46" t="n">
        <v>216049.242812</v>
      </c>
      <c r="BF17" s="46" t="n">
        <v>253375.628086</v>
      </c>
      <c r="BG17" s="46" t="n">
        <v>260903.660225</v>
      </c>
      <c r="BH17" s="46" t="n">
        <v>277541.632149</v>
      </c>
      <c r="BI17" s="46" t="n">
        <v>264344.570634</v>
      </c>
      <c r="BJ17" s="46" t="n">
        <v>300493.721142</v>
      </c>
      <c r="BK17" s="46" t="n">
        <v>271282.059091</v>
      </c>
      <c r="BL17" s="46" t="n">
        <v>262445.533581</v>
      </c>
      <c r="BM17" s="46" t="n">
        <v>264344.570634</v>
      </c>
      <c r="BN17" s="46" t="n">
        <v>267273.280472</v>
      </c>
      <c r="BO17" s="46" t="n">
        <v>273701.520574</v>
      </c>
      <c r="BP17" s="46" t="n">
        <v>284457.344226</v>
      </c>
      <c r="BQ17" s="46" t="n">
        <v>231869.318739</v>
      </c>
      <c r="BR17" s="46" t="n">
        <v>245354.332175</v>
      </c>
      <c r="BS17" s="46" t="n">
        <v>246460.204631</v>
      </c>
    </row>
    <row r="18" customFormat="false" ht="14.25" hidden="false" customHeight="false" outlineLevel="0" collapsed="false">
      <c r="A18" s="45" t="s">
        <v>148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 t="n">
        <v>7998.420884</v>
      </c>
      <c r="BN18" s="46"/>
      <c r="BO18" s="46"/>
      <c r="BP18" s="46"/>
      <c r="BQ18" s="46" t="n">
        <v>141159.867156</v>
      </c>
      <c r="BR18" s="46" t="n">
        <v>102571.792016</v>
      </c>
      <c r="BS18" s="46" t="n">
        <v>110234.584409</v>
      </c>
    </row>
    <row r="19" customFormat="false" ht="14.25" hidden="false" customHeight="false" outlineLevel="0" collapsed="false">
      <c r="A19" s="45" t="s">
        <v>149</v>
      </c>
      <c r="B19" s="46" t="n">
        <v>34026.197424</v>
      </c>
      <c r="C19" s="46" t="n">
        <v>35066.711104</v>
      </c>
      <c r="D19" s="46" t="n">
        <v>36226.119179</v>
      </c>
      <c r="E19" s="46" t="n">
        <v>33424.36</v>
      </c>
      <c r="F19" s="46" t="n">
        <v>31915.563</v>
      </c>
      <c r="G19" s="46" t="n">
        <v>37373.222921</v>
      </c>
      <c r="H19" s="46" t="n">
        <v>33960.9107061663</v>
      </c>
      <c r="I19" s="46" t="n">
        <v>39947.19228</v>
      </c>
      <c r="J19" s="46" t="n">
        <v>39879.0576520003</v>
      </c>
      <c r="K19" s="46" t="n">
        <v>62374.7237280005</v>
      </c>
      <c r="L19" s="46" t="n">
        <v>67810.5731700005</v>
      </c>
      <c r="M19" s="46" t="n">
        <v>53359.7082159995</v>
      </c>
      <c r="N19" s="46" t="n">
        <v>54756.257998</v>
      </c>
      <c r="O19" s="46" t="n">
        <v>53040</v>
      </c>
      <c r="P19" s="46" t="n">
        <v>54623</v>
      </c>
      <c r="Q19" s="46" t="n">
        <v>59984.906447</v>
      </c>
      <c r="R19" s="46" t="n">
        <v>37455</v>
      </c>
      <c r="S19" s="46" t="n">
        <v>36864</v>
      </c>
      <c r="T19" s="46" t="n">
        <v>36003</v>
      </c>
      <c r="U19" s="46" t="n">
        <v>34709</v>
      </c>
      <c r="V19" s="46" t="n">
        <v>35470</v>
      </c>
      <c r="W19" s="46" t="n">
        <v>51433</v>
      </c>
      <c r="X19" s="46" t="n">
        <v>50778</v>
      </c>
      <c r="Y19" s="46" t="n">
        <v>53197</v>
      </c>
      <c r="Z19" s="46" t="n">
        <v>49121</v>
      </c>
      <c r="AA19" s="46" t="n">
        <v>51345</v>
      </c>
      <c r="AB19" s="46" t="n">
        <v>47246</v>
      </c>
      <c r="AC19" s="46" t="n">
        <v>65095</v>
      </c>
      <c r="AD19" s="46" t="n">
        <v>59255</v>
      </c>
      <c r="AE19" s="46" t="n">
        <v>64973</v>
      </c>
      <c r="AF19" s="46" t="n">
        <v>73025</v>
      </c>
      <c r="AG19" s="46" t="n">
        <v>86828</v>
      </c>
      <c r="AH19" s="46" t="n">
        <v>94448</v>
      </c>
      <c r="AI19" s="46" t="n">
        <v>99320</v>
      </c>
      <c r="AJ19" s="46" t="n">
        <v>94863</v>
      </c>
      <c r="AK19" s="46" t="n">
        <v>93427</v>
      </c>
      <c r="AL19" s="46" t="n">
        <v>96999</v>
      </c>
      <c r="AM19" s="46" t="n">
        <v>88539</v>
      </c>
      <c r="AN19" s="46" t="n">
        <v>100649</v>
      </c>
      <c r="AO19" s="46" t="n">
        <v>109295</v>
      </c>
      <c r="AP19" s="46" t="n">
        <v>107064</v>
      </c>
      <c r="AQ19" s="46" t="n">
        <v>116503</v>
      </c>
      <c r="AR19" s="46" t="n">
        <v>119259</v>
      </c>
      <c r="AS19" s="46" t="n">
        <v>133198</v>
      </c>
      <c r="AT19" s="46" t="n">
        <v>129873</v>
      </c>
      <c r="AU19" s="46" t="n">
        <v>131315</v>
      </c>
      <c r="AV19" s="46" t="n">
        <v>145209</v>
      </c>
      <c r="AW19" s="46" t="n">
        <v>129095</v>
      </c>
      <c r="AX19" s="46" t="n">
        <v>131129</v>
      </c>
      <c r="AY19" s="46" t="n">
        <v>138748</v>
      </c>
      <c r="AZ19" s="46" t="n">
        <v>148230</v>
      </c>
      <c r="BA19" s="46" t="n">
        <v>158475</v>
      </c>
      <c r="BB19" s="46" t="n">
        <v>172750.43923</v>
      </c>
      <c r="BC19" s="46" t="n">
        <v>187638.180989</v>
      </c>
      <c r="BD19" s="46" t="n">
        <v>191345.837735</v>
      </c>
      <c r="BE19" s="46" t="n">
        <v>181931.128144</v>
      </c>
      <c r="BF19" s="46" t="n">
        <v>169607.209116</v>
      </c>
      <c r="BG19" s="46" t="n">
        <v>172862.785764</v>
      </c>
      <c r="BH19" s="46" t="n">
        <v>170310.088148</v>
      </c>
      <c r="BI19" s="46" t="n">
        <v>283586.67537</v>
      </c>
      <c r="BJ19" s="46" t="n">
        <v>236996.396341</v>
      </c>
      <c r="BK19" s="46" t="n">
        <v>233282.124974</v>
      </c>
      <c r="BL19" s="46" t="n">
        <v>241401.307681</v>
      </c>
      <c r="BM19" s="46" t="n">
        <v>281709.711962</v>
      </c>
      <c r="BN19" s="46" t="n">
        <v>270417.693037</v>
      </c>
      <c r="BO19" s="46" t="n">
        <v>277489.275177</v>
      </c>
      <c r="BP19" s="46" t="n">
        <v>287725.416721</v>
      </c>
      <c r="BQ19" s="46" t="n">
        <v>252627.518475</v>
      </c>
      <c r="BR19" s="46" t="n">
        <v>271179.220581</v>
      </c>
      <c r="BS19" s="46" t="n">
        <v>269433.440514</v>
      </c>
    </row>
    <row r="20" s="36" customFormat="true" ht="14.25" hidden="false" customHeight="false" outlineLevel="0" collapsed="false">
      <c r="A20" s="41" t="s">
        <v>26</v>
      </c>
      <c r="B20" s="42" t="n">
        <f aca="false">SUM(B22:B26)</f>
        <v>105751.353</v>
      </c>
      <c r="C20" s="42" t="n">
        <f aca="false">SUM(C22:C26)</f>
        <v>103339.611078</v>
      </c>
      <c r="D20" s="42" t="n">
        <f aca="false">SUM(D22:D26)</f>
        <v>101719.093368</v>
      </c>
      <c r="E20" s="42" t="n">
        <f aca="false">SUM(E22:E26)</f>
        <v>166294.09</v>
      </c>
      <c r="F20" s="42" t="n">
        <f aca="false">SUM(F22:F26)</f>
        <v>172697.308</v>
      </c>
      <c r="G20" s="42" t="n">
        <f aca="false">SUM(G22:G26)</f>
        <v>191382.700161</v>
      </c>
      <c r="H20" s="42" t="n">
        <f aca="false">SUM(H22:H26)</f>
        <v>210959.032583</v>
      </c>
      <c r="I20" s="42" t="n">
        <f aca="false">SUM(I22:I26)</f>
        <v>230030.717678307</v>
      </c>
      <c r="J20" s="42" t="n">
        <v>233727.40031</v>
      </c>
      <c r="K20" s="42" t="n">
        <v>233003.581223855</v>
      </c>
      <c r="L20" s="42" t="n">
        <v>257594.23893835</v>
      </c>
      <c r="M20" s="42" t="n">
        <v>268515.895336191</v>
      </c>
      <c r="N20" s="42" t="n">
        <v>305931.045945212</v>
      </c>
      <c r="O20" s="42" t="n">
        <v>353907.416714</v>
      </c>
      <c r="P20" s="42" t="n">
        <v>349622</v>
      </c>
      <c r="Q20" s="42" t="n">
        <v>296597.443845385</v>
      </c>
      <c r="R20" s="42" t="n">
        <v>286980</v>
      </c>
      <c r="S20" s="42" t="n">
        <v>300593</v>
      </c>
      <c r="T20" s="42" t="n">
        <v>277589</v>
      </c>
      <c r="U20" s="42" t="n">
        <v>268558</v>
      </c>
      <c r="V20" s="42" t="n">
        <v>270960</v>
      </c>
      <c r="W20" s="42" t="n">
        <v>352718</v>
      </c>
      <c r="X20" s="42" t="n">
        <v>352151</v>
      </c>
      <c r="Y20" s="42" t="n">
        <v>338686</v>
      </c>
      <c r="Z20" s="42" t="n">
        <v>307367</v>
      </c>
      <c r="AA20" s="42" t="n">
        <v>308318</v>
      </c>
      <c r="AB20" s="42" t="n">
        <v>283179</v>
      </c>
      <c r="AC20" s="42" t="n">
        <v>324858</v>
      </c>
      <c r="AD20" s="42" t="n">
        <v>292279.936862273</v>
      </c>
      <c r="AE20" s="42" t="n">
        <v>274807.529121057</v>
      </c>
      <c r="AF20" s="42" t="n">
        <v>274499.292589</v>
      </c>
      <c r="AG20" s="42" t="n">
        <v>371816.414994671</v>
      </c>
      <c r="AH20" s="42" t="n">
        <v>378458.263247858</v>
      </c>
      <c r="AI20" s="42" t="n">
        <v>379568.304607261</v>
      </c>
      <c r="AJ20" s="42" t="n">
        <v>396359.542658719</v>
      </c>
      <c r="AK20" s="42" t="n">
        <v>389421.704575537</v>
      </c>
      <c r="AL20" s="42" t="n">
        <v>371496.167569242</v>
      </c>
      <c r="AM20" s="42" t="n">
        <v>322651.188005573</v>
      </c>
      <c r="AN20" s="42" t="n">
        <v>343990.817603682</v>
      </c>
      <c r="AO20" s="42" t="n">
        <v>398940.833419277</v>
      </c>
      <c r="AP20" s="42" t="n">
        <v>407550.424538354</v>
      </c>
      <c r="AQ20" s="42" t="n">
        <v>423134.329827381</v>
      </c>
      <c r="AR20" s="42" t="n">
        <v>524544.955232808</v>
      </c>
      <c r="AS20" s="42" t="n">
        <v>559645.276627984</v>
      </c>
      <c r="AT20" s="42" t="n">
        <v>548031.471328666</v>
      </c>
      <c r="AU20" s="42" t="n">
        <v>545350.932515176</v>
      </c>
      <c r="AV20" s="42" t="n">
        <v>528417</v>
      </c>
      <c r="AW20" s="42" t="n">
        <v>513482</v>
      </c>
      <c r="AX20" s="42" t="n">
        <v>495619</v>
      </c>
      <c r="AY20" s="42" t="n">
        <v>501333</v>
      </c>
      <c r="AZ20" s="42" t="n">
        <v>523194</v>
      </c>
      <c r="BA20" s="42" t="n">
        <v>555191</v>
      </c>
      <c r="BB20" s="42" t="n">
        <v>566937.947027</v>
      </c>
      <c r="BC20" s="42" t="n">
        <v>593531.573921</v>
      </c>
      <c r="BD20" s="42" t="n">
        <v>610193.405476</v>
      </c>
      <c r="BE20" s="42" t="n">
        <v>598656.622811</v>
      </c>
      <c r="BF20" s="42" t="n">
        <v>655675.958775</v>
      </c>
      <c r="BG20" s="42" t="n">
        <v>610884.762078</v>
      </c>
      <c r="BH20" s="42" t="n">
        <v>690353.143753</v>
      </c>
      <c r="BI20" s="42" t="n">
        <v>910012.12295</v>
      </c>
      <c r="BJ20" s="42" t="n">
        <v>877712.854946</v>
      </c>
      <c r="BK20" s="42" t="n">
        <v>819767.715723</v>
      </c>
      <c r="BL20" s="42" t="n">
        <v>768169.701319</v>
      </c>
      <c r="BM20" s="42" t="n">
        <v>910012.12295</v>
      </c>
      <c r="BN20" s="42" t="n">
        <v>815673.660449</v>
      </c>
      <c r="BO20" s="42" t="n">
        <v>823727.873303</v>
      </c>
      <c r="BP20" s="42" t="n">
        <v>834695.311195</v>
      </c>
      <c r="BQ20" s="42" t="n">
        <v>874018.786109</v>
      </c>
      <c r="BR20" s="42" t="n">
        <v>873829.347803</v>
      </c>
      <c r="BS20" s="42" t="n">
        <v>892138.270734</v>
      </c>
    </row>
    <row r="21" s="36" customFormat="true" ht="14.25" hidden="false" customHeight="false" outlineLevel="0" collapsed="false">
      <c r="A21" s="43" t="s">
        <v>27</v>
      </c>
      <c r="B21" s="44" t="n">
        <f aca="false">B22+B24</f>
        <v>77766.897</v>
      </c>
      <c r="C21" s="44" t="n">
        <f aca="false">C22+C24</f>
        <v>76758.650279</v>
      </c>
      <c r="D21" s="44" t="n">
        <f aca="false">D22+D24</f>
        <v>75607.512047</v>
      </c>
      <c r="E21" s="44" t="n">
        <f aca="false">E22+E24</f>
        <v>77867.568</v>
      </c>
      <c r="F21" s="44" t="n">
        <f aca="false">F22+F24</f>
        <v>83893.546</v>
      </c>
      <c r="G21" s="44" t="n">
        <f aca="false">G22+G24</f>
        <v>98726.91028</v>
      </c>
      <c r="H21" s="44" t="n">
        <f aca="false">H22+H24</f>
        <v>116225.367561</v>
      </c>
      <c r="I21" s="44" t="n">
        <f aca="false">I22+I24</f>
        <v>132647.295537307</v>
      </c>
      <c r="J21" s="44" t="n">
        <v>136876.275121</v>
      </c>
      <c r="K21" s="44" t="n">
        <v>131867.958286855</v>
      </c>
      <c r="L21" s="44" t="n">
        <v>150987.50922635</v>
      </c>
      <c r="M21" s="44" t="n">
        <v>170392.944612191</v>
      </c>
      <c r="N21" s="44" t="n">
        <v>194494.657001212</v>
      </c>
      <c r="O21" s="44" t="n">
        <v>240501</v>
      </c>
      <c r="P21" s="44" t="n">
        <v>224465</v>
      </c>
      <c r="Q21" s="44" t="n">
        <v>170141.679939385</v>
      </c>
      <c r="R21" s="44" t="n">
        <v>171052</v>
      </c>
      <c r="S21" s="44" t="n">
        <v>185143</v>
      </c>
      <c r="T21" s="44" t="n">
        <v>168599</v>
      </c>
      <c r="U21" s="44" t="n">
        <v>205023</v>
      </c>
      <c r="V21" s="44" t="n">
        <v>206198</v>
      </c>
      <c r="W21" s="44" t="n">
        <v>255751</v>
      </c>
      <c r="X21" s="44" t="n">
        <v>249432</v>
      </c>
      <c r="Y21" s="44" t="n">
        <v>209533</v>
      </c>
      <c r="Z21" s="44" t="n">
        <v>184890</v>
      </c>
      <c r="AA21" s="44" t="n">
        <v>188272</v>
      </c>
      <c r="AB21" s="44" t="n">
        <v>169294</v>
      </c>
      <c r="AC21" s="44" t="n">
        <v>199370</v>
      </c>
      <c r="AD21" s="44" t="n">
        <v>174544.669754273</v>
      </c>
      <c r="AE21" s="44" t="n">
        <v>155215.197497057</v>
      </c>
      <c r="AF21" s="44" t="n">
        <v>157058.084458</v>
      </c>
      <c r="AG21" s="44" t="n">
        <v>241399.516290671</v>
      </c>
      <c r="AH21" s="44" t="n">
        <v>241397.703013858</v>
      </c>
      <c r="AI21" s="44" t="n">
        <v>244701.529100261</v>
      </c>
      <c r="AJ21" s="44" t="n">
        <v>260183.613614719</v>
      </c>
      <c r="AK21" s="44" t="n">
        <v>252898.521387537</v>
      </c>
      <c r="AL21" s="44" t="n">
        <v>240316.672874242</v>
      </c>
      <c r="AM21" s="44" t="n">
        <v>198796.979823573</v>
      </c>
      <c r="AN21" s="44" t="n">
        <v>205598.216902832</v>
      </c>
      <c r="AO21" s="44" t="n">
        <v>289200.659083278</v>
      </c>
      <c r="AP21" s="44" t="n">
        <v>285857.501181354</v>
      </c>
      <c r="AQ21" s="44" t="n">
        <v>281434.199893381</v>
      </c>
      <c r="AR21" s="44" t="n">
        <v>291303.560270808</v>
      </c>
      <c r="AS21" s="44" t="n">
        <v>274515.890453984</v>
      </c>
      <c r="AT21" s="44" t="n">
        <v>273516.690623666</v>
      </c>
      <c r="AU21" s="44" t="n">
        <v>234221.994934176</v>
      </c>
      <c r="AV21" s="44" t="n">
        <v>226817</v>
      </c>
      <c r="AW21" s="44" t="n">
        <v>217760</v>
      </c>
      <c r="AX21" s="44" t="n">
        <v>199064</v>
      </c>
      <c r="AY21" s="44" t="n">
        <v>241895</v>
      </c>
      <c r="AZ21" s="44" t="n">
        <v>257675</v>
      </c>
      <c r="BA21" s="44" t="n">
        <v>287665</v>
      </c>
      <c r="BB21" s="44" t="n">
        <v>295565.68894</v>
      </c>
      <c r="BC21" s="44" t="n">
        <v>311587.485287</v>
      </c>
      <c r="BD21" s="44" t="n">
        <v>324849.993389</v>
      </c>
      <c r="BE21" s="44" t="n">
        <v>328840.163929</v>
      </c>
      <c r="BF21" s="44" t="n">
        <v>373765.423414</v>
      </c>
      <c r="BG21" s="44" t="n">
        <v>299135.675669</v>
      </c>
      <c r="BH21" s="44" t="n">
        <v>368431.965388</v>
      </c>
      <c r="BI21" s="44" t="n">
        <v>530467.948069</v>
      </c>
      <c r="BJ21" s="44" t="n">
        <v>540117.646186</v>
      </c>
      <c r="BK21" s="44" t="n">
        <v>501874.97936</v>
      </c>
      <c r="BL21" s="44" t="n">
        <v>413802.064282</v>
      </c>
      <c r="BM21" s="44" t="n">
        <v>530467.948069</v>
      </c>
      <c r="BN21" s="44" t="n">
        <v>444655.599026</v>
      </c>
      <c r="BO21" s="44" t="n">
        <v>433057.033432</v>
      </c>
      <c r="BP21" s="44" t="n">
        <v>484102.243369</v>
      </c>
      <c r="BQ21" s="44" t="n">
        <v>508778.061474</v>
      </c>
      <c r="BR21" s="44" t="n">
        <v>459498.307767</v>
      </c>
      <c r="BS21" s="44" t="n">
        <v>513406.734526</v>
      </c>
    </row>
    <row r="22" customFormat="false" ht="14.25" hidden="false" customHeight="false" outlineLevel="0" collapsed="false">
      <c r="A22" s="45" t="s">
        <v>150</v>
      </c>
      <c r="B22" s="46" t="n">
        <v>17028.729044</v>
      </c>
      <c r="C22" s="46" t="n">
        <v>17278.026047</v>
      </c>
      <c r="D22" s="46" t="n">
        <v>14101.972726</v>
      </c>
      <c r="E22" s="46" t="n">
        <v>10927.728</v>
      </c>
      <c r="F22" s="46" t="n">
        <v>9705.017</v>
      </c>
      <c r="G22" s="46" t="n">
        <v>10389.372959</v>
      </c>
      <c r="H22" s="46" t="n">
        <v>10318.668425</v>
      </c>
      <c r="I22" s="46" t="n">
        <v>7499.121837</v>
      </c>
      <c r="J22" s="46" t="n">
        <v>19320.020928</v>
      </c>
      <c r="K22" s="46" t="n">
        <v>28248.887092</v>
      </c>
      <c r="L22" s="46" t="n">
        <v>41256.408453</v>
      </c>
      <c r="M22" s="46" t="n">
        <v>36696.205821</v>
      </c>
      <c r="N22" s="46" t="n">
        <v>58248.08423</v>
      </c>
      <c r="O22" s="46" t="n">
        <v>104528</v>
      </c>
      <c r="P22" s="46" t="n">
        <v>102973</v>
      </c>
      <c r="Q22" s="46" t="n">
        <v>21709.278978</v>
      </c>
      <c r="R22" s="46" t="n">
        <v>23557</v>
      </c>
      <c r="S22" s="46" t="n">
        <v>25273</v>
      </c>
      <c r="T22" s="46" t="n">
        <v>23500</v>
      </c>
      <c r="U22" s="46" t="n">
        <v>52764</v>
      </c>
      <c r="V22" s="46" t="n">
        <v>53792</v>
      </c>
      <c r="W22" s="46" t="n">
        <v>61395</v>
      </c>
      <c r="X22" s="46" t="n">
        <v>57788</v>
      </c>
      <c r="Y22" s="46" t="n">
        <v>16225</v>
      </c>
      <c r="Z22" s="46" t="n">
        <v>16248</v>
      </c>
      <c r="AA22" s="46" t="n">
        <v>13546</v>
      </c>
      <c r="AB22" s="46" t="n">
        <v>11258</v>
      </c>
      <c r="AC22" s="46" t="n">
        <v>13308</v>
      </c>
      <c r="AD22" s="46" t="n">
        <v>8940.736981</v>
      </c>
      <c r="AE22" s="46" t="n">
        <v>11521.524854</v>
      </c>
      <c r="AF22" s="46" t="n">
        <v>11701.762108</v>
      </c>
      <c r="AG22" s="46" t="n">
        <v>83270.294723</v>
      </c>
      <c r="AH22" s="46" t="n">
        <v>87784.311673</v>
      </c>
      <c r="AI22" s="46" t="n">
        <v>107724.74755</v>
      </c>
      <c r="AJ22" s="46" t="n">
        <v>113636.25402</v>
      </c>
      <c r="AK22" s="46" t="n">
        <v>70078.285088</v>
      </c>
      <c r="AL22" s="46" t="n">
        <v>78226.939009</v>
      </c>
      <c r="AM22" s="46" t="n">
        <v>71823.334737</v>
      </c>
      <c r="AN22" s="46" t="n">
        <v>76094.92972092</v>
      </c>
      <c r="AO22" s="46" t="n">
        <v>113290.231872</v>
      </c>
      <c r="AP22" s="46" t="n">
        <v>124426.524927</v>
      </c>
      <c r="AQ22" s="46" t="n">
        <v>129868.047377</v>
      </c>
      <c r="AR22" s="46" t="n">
        <v>130228.04979</v>
      </c>
      <c r="AS22" s="46" t="n">
        <v>89272.728071</v>
      </c>
      <c r="AT22" s="46" t="n">
        <v>86765.635651</v>
      </c>
      <c r="AU22" s="46" t="n">
        <v>85233.4231</v>
      </c>
      <c r="AV22" s="46" t="n">
        <v>67582</v>
      </c>
      <c r="AW22" s="46" t="n">
        <v>44483</v>
      </c>
      <c r="AX22" s="46" t="n">
        <v>21667</v>
      </c>
      <c r="AY22" s="46" t="n">
        <v>62491</v>
      </c>
      <c r="AZ22" s="46" t="n">
        <v>65174</v>
      </c>
      <c r="BA22" s="46" t="n">
        <v>72405</v>
      </c>
      <c r="BB22" s="46" t="n">
        <v>80775.04644</v>
      </c>
      <c r="BC22" s="46" t="n">
        <v>89868.837994</v>
      </c>
      <c r="BD22" s="46" t="n">
        <v>92900.50629</v>
      </c>
      <c r="BE22" s="46" t="n">
        <v>86298.191451</v>
      </c>
      <c r="BF22" s="46" t="n">
        <v>92595.072185</v>
      </c>
      <c r="BG22" s="46" t="n">
        <v>54493.324176</v>
      </c>
      <c r="BH22" s="46" t="n">
        <v>57785.114209</v>
      </c>
      <c r="BI22" s="46" t="n">
        <v>80429.499006</v>
      </c>
      <c r="BJ22" s="46" t="n">
        <v>120527.764524</v>
      </c>
      <c r="BK22" s="46" t="n">
        <v>127644.60059</v>
      </c>
      <c r="BL22" s="46" t="n">
        <v>68585.410499</v>
      </c>
      <c r="BM22" s="46" t="n">
        <v>80429.499006</v>
      </c>
      <c r="BN22" s="46" t="n">
        <v>77343.463494</v>
      </c>
      <c r="BO22" s="46" t="n">
        <v>63689.060208</v>
      </c>
      <c r="BP22" s="46" t="n">
        <v>117611.576653</v>
      </c>
      <c r="BQ22" s="46" t="n">
        <v>81993.195215</v>
      </c>
      <c r="BR22" s="46" t="n">
        <v>88255.831168</v>
      </c>
      <c r="BS22" s="46" t="n">
        <v>119562.240279</v>
      </c>
    </row>
    <row r="23" customFormat="false" ht="14.25" hidden="false" customHeight="false" outlineLevel="0" collapsed="false">
      <c r="A23" s="45" t="s">
        <v>151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 t="n">
        <v>92681.381432</v>
      </c>
      <c r="BR23" s="46" t="n">
        <v>52213.008376</v>
      </c>
      <c r="BS23" s="46" t="n">
        <v>59956.324115</v>
      </c>
    </row>
    <row r="24" customFormat="false" ht="14.25" hidden="false" customHeight="false" outlineLevel="0" collapsed="false">
      <c r="A24" s="45" t="s">
        <v>29</v>
      </c>
      <c r="B24" s="46" t="n">
        <v>60738.167956</v>
      </c>
      <c r="C24" s="46" t="n">
        <v>59480.624232</v>
      </c>
      <c r="D24" s="46" t="n">
        <v>61505.539321</v>
      </c>
      <c r="E24" s="46" t="n">
        <v>66939.84</v>
      </c>
      <c r="F24" s="46" t="n">
        <v>74188.529</v>
      </c>
      <c r="G24" s="46" t="n">
        <v>88337.537321</v>
      </c>
      <c r="H24" s="46" t="n">
        <v>105906.699136</v>
      </c>
      <c r="I24" s="46" t="n">
        <v>125148.173700307</v>
      </c>
      <c r="J24" s="46" t="n">
        <v>117556.254193</v>
      </c>
      <c r="K24" s="46" t="n">
        <v>103619.071194855</v>
      </c>
      <c r="L24" s="46" t="n">
        <v>109731.10077335</v>
      </c>
      <c r="M24" s="46" t="n">
        <v>133696.738791191</v>
      </c>
      <c r="N24" s="46" t="n">
        <v>136246.572771212</v>
      </c>
      <c r="O24" s="46" t="n">
        <v>135973</v>
      </c>
      <c r="P24" s="46" t="n">
        <v>121492</v>
      </c>
      <c r="Q24" s="46" t="n">
        <v>148432.400961385</v>
      </c>
      <c r="R24" s="46" t="n">
        <v>147494</v>
      </c>
      <c r="S24" s="46" t="n">
        <v>159871</v>
      </c>
      <c r="T24" s="46" t="n">
        <v>145099</v>
      </c>
      <c r="U24" s="46" t="n">
        <v>152259</v>
      </c>
      <c r="V24" s="46" t="n">
        <v>152406</v>
      </c>
      <c r="W24" s="46" t="n">
        <v>194356</v>
      </c>
      <c r="X24" s="46" t="n">
        <v>191643</v>
      </c>
      <c r="Y24" s="46" t="n">
        <v>193308</v>
      </c>
      <c r="Z24" s="46" t="n">
        <v>168642</v>
      </c>
      <c r="AA24" s="46" t="n">
        <v>174726</v>
      </c>
      <c r="AB24" s="46" t="n">
        <v>158037</v>
      </c>
      <c r="AC24" s="46" t="n">
        <v>186062</v>
      </c>
      <c r="AD24" s="46" t="n">
        <v>165604</v>
      </c>
      <c r="AE24" s="46" t="n">
        <v>143694</v>
      </c>
      <c r="AF24" s="46" t="n">
        <v>145356</v>
      </c>
      <c r="AG24" s="46" t="n">
        <v>158129</v>
      </c>
      <c r="AH24" s="46" t="n">
        <v>153613</v>
      </c>
      <c r="AI24" s="46" t="n">
        <v>136977</v>
      </c>
      <c r="AJ24" s="46" t="n">
        <v>146547</v>
      </c>
      <c r="AK24" s="46" t="n">
        <v>182820</v>
      </c>
      <c r="AL24" s="46" t="n">
        <v>162090</v>
      </c>
      <c r="AM24" s="46" t="n">
        <v>126974</v>
      </c>
      <c r="AN24" s="46" t="n">
        <v>129503</v>
      </c>
      <c r="AO24" s="46" t="n">
        <v>175910</v>
      </c>
      <c r="AP24" s="46" t="n">
        <v>161431</v>
      </c>
      <c r="AQ24" s="46" t="n">
        <v>151566</v>
      </c>
      <c r="AR24" s="46" t="n">
        <v>161076</v>
      </c>
      <c r="AS24" s="46" t="n">
        <v>185243</v>
      </c>
      <c r="AT24" s="46" t="n">
        <v>186751</v>
      </c>
      <c r="AU24" s="46" t="n">
        <v>148989</v>
      </c>
      <c r="AV24" s="46" t="n">
        <v>159235</v>
      </c>
      <c r="AW24" s="46" t="n">
        <v>173276</v>
      </c>
      <c r="AX24" s="46" t="n">
        <v>177397</v>
      </c>
      <c r="AY24" s="46" t="n">
        <v>179404</v>
      </c>
      <c r="AZ24" s="46" t="n">
        <v>192501</v>
      </c>
      <c r="BA24" s="46" t="n">
        <v>215260</v>
      </c>
      <c r="BB24" s="46" t="n">
        <v>214790.6425</v>
      </c>
      <c r="BC24" s="46" t="n">
        <v>221718.647293</v>
      </c>
      <c r="BD24" s="46" t="n">
        <v>231949.487099</v>
      </c>
      <c r="BE24" s="46" t="n">
        <v>242541.972478</v>
      </c>
      <c r="BF24" s="46" t="n">
        <v>281170.351229</v>
      </c>
      <c r="BG24" s="46" t="n">
        <v>244642.351493</v>
      </c>
      <c r="BH24" s="46" t="n">
        <v>310646.851179</v>
      </c>
      <c r="BI24" s="46" t="n">
        <v>450038.449063</v>
      </c>
      <c r="BJ24" s="46" t="n">
        <v>419589.881662</v>
      </c>
      <c r="BK24" s="46" t="n">
        <v>374230.37877</v>
      </c>
      <c r="BL24" s="46" t="n">
        <v>345216.653783</v>
      </c>
      <c r="BM24" s="46" t="n">
        <v>450038.449063</v>
      </c>
      <c r="BN24" s="46" t="n">
        <v>367312.135532</v>
      </c>
      <c r="BO24" s="46" t="n">
        <v>369367.973224</v>
      </c>
      <c r="BP24" s="46" t="n">
        <v>366490.666716</v>
      </c>
      <c r="BQ24" s="46" t="n">
        <v>334103.484827</v>
      </c>
      <c r="BR24" s="46" t="n">
        <v>319029.468223</v>
      </c>
      <c r="BS24" s="46" t="n">
        <v>333888.170132</v>
      </c>
    </row>
    <row r="25" customFormat="false" ht="14.25" hidden="false" customHeight="false" outlineLevel="0" collapsed="false">
      <c r="A25" s="45" t="s">
        <v>152</v>
      </c>
      <c r="B25" s="46" t="n">
        <v>11888.648</v>
      </c>
      <c r="C25" s="46" t="n">
        <v>10546.181259</v>
      </c>
      <c r="D25" s="46" t="n">
        <v>9153.728525</v>
      </c>
      <c r="E25" s="46" t="n">
        <v>70795.421</v>
      </c>
      <c r="F25" s="46" t="n">
        <v>71094.046</v>
      </c>
      <c r="G25" s="46" t="n">
        <v>73926.444393</v>
      </c>
      <c r="H25" s="46" t="n">
        <v>75137.365762</v>
      </c>
      <c r="I25" s="46" t="n">
        <v>71635.674215</v>
      </c>
      <c r="J25" s="46" t="n">
        <v>71477.607032</v>
      </c>
      <c r="K25" s="46" t="n">
        <v>76048.650407</v>
      </c>
      <c r="L25" s="46" t="n">
        <v>81213.389237</v>
      </c>
      <c r="M25" s="46" t="n">
        <v>87195.512457</v>
      </c>
      <c r="N25" s="46" t="n">
        <v>87644.091244</v>
      </c>
      <c r="O25" s="46" t="n">
        <v>87170</v>
      </c>
      <c r="P25" s="46" t="n">
        <v>86081</v>
      </c>
      <c r="Q25" s="46" t="n">
        <v>83813.91976</v>
      </c>
      <c r="R25" s="46" t="n">
        <v>83073</v>
      </c>
      <c r="S25" s="46" t="n">
        <v>81237</v>
      </c>
      <c r="T25" s="46" t="n">
        <v>78488</v>
      </c>
      <c r="U25" s="46" t="n">
        <v>41352</v>
      </c>
      <c r="V25" s="46" t="n">
        <v>40459</v>
      </c>
      <c r="W25" s="46" t="n">
        <v>50068</v>
      </c>
      <c r="X25" s="46" t="n">
        <v>54738</v>
      </c>
      <c r="Y25" s="46" t="n">
        <v>82367</v>
      </c>
      <c r="Z25" s="46" t="n">
        <v>80562</v>
      </c>
      <c r="AA25" s="46" t="n">
        <v>80578</v>
      </c>
      <c r="AB25" s="46" t="n">
        <v>78984</v>
      </c>
      <c r="AC25" s="46" t="n">
        <v>78641</v>
      </c>
      <c r="AD25" s="46" t="n">
        <v>78707</v>
      </c>
      <c r="AE25" s="46" t="n">
        <v>78754</v>
      </c>
      <c r="AF25" s="46" t="n">
        <v>78426</v>
      </c>
      <c r="AG25" s="46" t="n">
        <v>82668</v>
      </c>
      <c r="AH25" s="46" t="n">
        <v>91004</v>
      </c>
      <c r="AI25" s="46" t="n">
        <v>91310</v>
      </c>
      <c r="AJ25" s="46" t="n">
        <v>93598</v>
      </c>
      <c r="AK25" s="46" t="n">
        <v>102098</v>
      </c>
      <c r="AL25" s="46" t="n">
        <v>97720</v>
      </c>
      <c r="AM25" s="46" t="n">
        <v>92259</v>
      </c>
      <c r="AN25" s="46" t="n">
        <v>106903</v>
      </c>
      <c r="AO25" s="46" t="n">
        <v>70080</v>
      </c>
      <c r="AP25" s="46" t="n">
        <v>78322</v>
      </c>
      <c r="AQ25" s="46" t="n">
        <v>97051</v>
      </c>
      <c r="AR25" s="46" t="n">
        <v>187364</v>
      </c>
      <c r="AS25" s="46" t="n">
        <v>228367</v>
      </c>
      <c r="AT25" s="46" t="n">
        <v>223503</v>
      </c>
      <c r="AU25" s="46" t="n">
        <v>262678</v>
      </c>
      <c r="AV25" s="46" t="n">
        <v>241052</v>
      </c>
      <c r="AW25" s="46" t="n">
        <v>237146</v>
      </c>
      <c r="AX25" s="46" t="n">
        <v>236572</v>
      </c>
      <c r="AY25" s="46" t="n">
        <v>190406</v>
      </c>
      <c r="AZ25" s="46" t="n">
        <v>191448</v>
      </c>
      <c r="BA25" s="46" t="n">
        <v>191762</v>
      </c>
      <c r="BB25" s="46" t="n">
        <v>192441.277199</v>
      </c>
      <c r="BC25" s="46" t="n">
        <v>198791.638608</v>
      </c>
      <c r="BD25" s="46" t="n">
        <v>202559.852862</v>
      </c>
      <c r="BE25" s="46" t="n">
        <v>201045.019294</v>
      </c>
      <c r="BF25" s="46" t="n">
        <v>202600.649193</v>
      </c>
      <c r="BG25" s="46" t="n">
        <v>230288.022125</v>
      </c>
      <c r="BH25" s="46" t="n">
        <v>232243.894853</v>
      </c>
      <c r="BI25" s="46" t="n">
        <v>253872.855774</v>
      </c>
      <c r="BJ25" s="46" t="n">
        <v>225513.425999</v>
      </c>
      <c r="BK25" s="46" t="n">
        <v>205147.773192</v>
      </c>
      <c r="BL25" s="46" t="n">
        <v>246881.223231</v>
      </c>
      <c r="BM25" s="46" t="n">
        <v>253872.855774</v>
      </c>
      <c r="BN25" s="46" t="n">
        <v>252987.303088</v>
      </c>
      <c r="BO25" s="46" t="n">
        <v>270252.738829</v>
      </c>
      <c r="BP25" s="46" t="n">
        <v>228761.090805</v>
      </c>
      <c r="BQ25" s="46" t="n">
        <v>260024.938406</v>
      </c>
      <c r="BR25" s="46" t="n">
        <v>302755.731768</v>
      </c>
      <c r="BS25" s="46" t="n">
        <v>267909.687949</v>
      </c>
    </row>
    <row r="26" customFormat="false" ht="14.25" hidden="false" customHeight="false" outlineLevel="0" collapsed="false">
      <c r="A26" s="45" t="s">
        <v>153</v>
      </c>
      <c r="B26" s="46" t="n">
        <v>16095.808</v>
      </c>
      <c r="C26" s="46" t="n">
        <v>16034.77954</v>
      </c>
      <c r="D26" s="46" t="n">
        <v>16957.852796</v>
      </c>
      <c r="E26" s="46" t="n">
        <v>17631.101</v>
      </c>
      <c r="F26" s="46" t="n">
        <v>17709.716</v>
      </c>
      <c r="G26" s="46" t="n">
        <v>18729.345488</v>
      </c>
      <c r="H26" s="46" t="n">
        <v>19596.29926</v>
      </c>
      <c r="I26" s="46" t="n">
        <v>25747.747926</v>
      </c>
      <c r="J26" s="46" t="n">
        <v>25373.518157</v>
      </c>
      <c r="K26" s="46" t="n">
        <v>25086.97253</v>
      </c>
      <c r="L26" s="46" t="n">
        <v>25393.340475</v>
      </c>
      <c r="M26" s="46" t="n">
        <v>10927.438267</v>
      </c>
      <c r="N26" s="46" t="n">
        <v>23792.2977</v>
      </c>
      <c r="O26" s="46" t="n">
        <v>26236</v>
      </c>
      <c r="P26" s="46" t="n">
        <v>39076</v>
      </c>
      <c r="Q26" s="46" t="n">
        <v>42641.844146</v>
      </c>
      <c r="R26" s="46" t="n">
        <v>32855</v>
      </c>
      <c r="S26" s="46" t="n">
        <v>34212</v>
      </c>
      <c r="T26" s="46" t="n">
        <v>30502</v>
      </c>
      <c r="U26" s="46" t="n">
        <v>22182</v>
      </c>
      <c r="V26" s="46" t="n">
        <v>24303</v>
      </c>
      <c r="W26" s="46" t="n">
        <v>46899</v>
      </c>
      <c r="X26" s="46" t="n">
        <v>47981</v>
      </c>
      <c r="Y26" s="46" t="n">
        <v>46786</v>
      </c>
      <c r="Z26" s="46" t="n">
        <v>41915</v>
      </c>
      <c r="AA26" s="46" t="n">
        <v>39467</v>
      </c>
      <c r="AB26" s="46" t="n">
        <v>34901</v>
      </c>
      <c r="AC26" s="46" t="n">
        <v>46847</v>
      </c>
      <c r="AD26" s="46" t="n">
        <v>39028</v>
      </c>
      <c r="AE26" s="46" t="n">
        <v>40838</v>
      </c>
      <c r="AF26" s="46" t="n">
        <v>39016</v>
      </c>
      <c r="AG26" s="46" t="n">
        <v>47749</v>
      </c>
      <c r="AH26" s="46" t="n">
        <v>46057</v>
      </c>
      <c r="AI26" s="46" t="n">
        <v>43557</v>
      </c>
      <c r="AJ26" s="46" t="n">
        <v>42578</v>
      </c>
      <c r="AK26" s="46" t="n">
        <v>34425</v>
      </c>
      <c r="AL26" s="46" t="n">
        <v>33459</v>
      </c>
      <c r="AM26" s="46" t="n">
        <v>31595</v>
      </c>
      <c r="AN26" s="46" t="n">
        <v>31490</v>
      </c>
      <c r="AO26" s="46" t="n">
        <v>39660</v>
      </c>
      <c r="AP26" s="46" t="n">
        <v>43371</v>
      </c>
      <c r="AQ26" s="46" t="n">
        <v>44649</v>
      </c>
      <c r="AR26" s="46" t="n">
        <v>45877</v>
      </c>
      <c r="AS26" s="46" t="n">
        <v>56762</v>
      </c>
      <c r="AT26" s="46" t="n">
        <v>51012</v>
      </c>
      <c r="AU26" s="46" t="n">
        <v>48451</v>
      </c>
      <c r="AV26" s="46" t="n">
        <v>60548</v>
      </c>
      <c r="AW26" s="46" t="n">
        <v>58577</v>
      </c>
      <c r="AX26" s="46" t="n">
        <v>59983</v>
      </c>
      <c r="AY26" s="46" t="n">
        <v>69033</v>
      </c>
      <c r="AZ26" s="46" t="n">
        <v>74071</v>
      </c>
      <c r="BA26" s="46" t="n">
        <v>75765</v>
      </c>
      <c r="BB26" s="46" t="n">
        <v>78930.980888</v>
      </c>
      <c r="BC26" s="46" t="n">
        <v>83152.450025</v>
      </c>
      <c r="BD26" s="46" t="n">
        <v>82783.559225</v>
      </c>
      <c r="BE26" s="46" t="n">
        <v>68771.439588</v>
      </c>
      <c r="BF26" s="46" t="n">
        <v>79309.886168</v>
      </c>
      <c r="BG26" s="46" t="n">
        <v>81461.064284</v>
      </c>
      <c r="BH26" s="46" t="n">
        <v>89677.283512</v>
      </c>
      <c r="BI26" s="46" t="n">
        <v>125671.319107</v>
      </c>
      <c r="BJ26" s="46" t="n">
        <v>112081.782761</v>
      </c>
      <c r="BK26" s="46" t="n">
        <v>112744.963171</v>
      </c>
      <c r="BL26" s="46" t="n">
        <v>107486.413806</v>
      </c>
      <c r="BM26" s="46" t="n">
        <v>125671.319107</v>
      </c>
      <c r="BN26" s="46" t="n">
        <v>118030.758335</v>
      </c>
      <c r="BO26" s="46" t="n">
        <v>120418.101042</v>
      </c>
      <c r="BP26" s="46" t="n">
        <v>121831.977021</v>
      </c>
      <c r="BQ26" s="46" t="n">
        <v>105215.786229</v>
      </c>
      <c r="BR26" s="46" t="n">
        <v>111575.308268</v>
      </c>
      <c r="BS26" s="46" t="n">
        <v>110821.848259</v>
      </c>
    </row>
    <row r="27" customFormat="false" ht="14.25" hidden="false" customHeight="false" outlineLevel="0" collapsed="false">
      <c r="A27" s="45" t="s">
        <v>154</v>
      </c>
      <c r="B27" s="46" t="n">
        <v>3431.462</v>
      </c>
      <c r="C27" s="46" t="n">
        <v>3234.056958</v>
      </c>
      <c r="D27" s="46" t="n">
        <v>3425.800063</v>
      </c>
      <c r="E27" s="46" t="n">
        <v>3516.017</v>
      </c>
      <c r="F27" s="46" t="n">
        <v>3074.227</v>
      </c>
      <c r="G27" s="46" t="n">
        <v>3201.751685</v>
      </c>
      <c r="H27" s="46" t="n">
        <v>3464.10753016632</v>
      </c>
      <c r="I27" s="46" t="n">
        <v>3569.15104369302</v>
      </c>
      <c r="J27" s="46" t="n">
        <v>3349.64899700026</v>
      </c>
      <c r="K27" s="46" t="n">
        <v>3085</v>
      </c>
      <c r="L27" s="46" t="n">
        <v>4329.93833565062</v>
      </c>
      <c r="M27" s="46" t="n">
        <v>4974.8064818085</v>
      </c>
      <c r="N27" s="46" t="n">
        <v>5422.32205978779</v>
      </c>
      <c r="O27" s="46" t="n">
        <v>5720</v>
      </c>
      <c r="P27" s="46" t="n">
        <v>5017</v>
      </c>
      <c r="Q27" s="46" t="n">
        <v>4737.32790461481</v>
      </c>
      <c r="R27" s="46" t="n">
        <v>5367</v>
      </c>
      <c r="S27" s="46" t="n">
        <v>5317</v>
      </c>
      <c r="T27" s="46" t="n">
        <v>4946</v>
      </c>
      <c r="U27" s="46" t="n">
        <v>5347</v>
      </c>
      <c r="V27" s="46" t="n">
        <v>6089</v>
      </c>
      <c r="W27" s="46" t="n">
        <v>5433</v>
      </c>
      <c r="X27" s="46" t="n">
        <v>5596</v>
      </c>
      <c r="Y27" s="46" t="n">
        <v>5920</v>
      </c>
      <c r="Z27" s="46" t="n">
        <v>6832</v>
      </c>
      <c r="AA27" s="46" t="n">
        <v>6596</v>
      </c>
      <c r="AB27" s="46" t="n">
        <v>6831</v>
      </c>
      <c r="AC27" s="46" t="n">
        <v>6839</v>
      </c>
      <c r="AD27" s="46" t="n">
        <v>7275</v>
      </c>
      <c r="AE27" s="46" t="n">
        <v>7849</v>
      </c>
      <c r="AF27" s="46" t="n">
        <v>9268</v>
      </c>
      <c r="AG27" s="46" t="n">
        <v>8438</v>
      </c>
      <c r="AH27" s="46" t="n">
        <v>9327</v>
      </c>
      <c r="AI27" s="46" t="n">
        <v>6808</v>
      </c>
      <c r="AJ27" s="46" t="n">
        <v>7686</v>
      </c>
      <c r="AK27" s="46" t="n">
        <v>5329</v>
      </c>
      <c r="AL27" s="46" t="n">
        <v>6248</v>
      </c>
      <c r="AM27" s="46" t="n">
        <v>5464</v>
      </c>
      <c r="AN27" s="46" t="n">
        <v>5825</v>
      </c>
      <c r="AO27" s="46" t="n">
        <v>4039</v>
      </c>
      <c r="AP27" s="46" t="n">
        <v>4086</v>
      </c>
      <c r="AQ27" s="46" t="n">
        <v>4338</v>
      </c>
      <c r="AR27" s="46" t="n">
        <v>2555</v>
      </c>
      <c r="AS27" s="46" t="n">
        <v>2772</v>
      </c>
      <c r="AT27" s="46" t="n">
        <v>2949</v>
      </c>
      <c r="AU27" s="46" t="n">
        <v>2885</v>
      </c>
      <c r="AV27" s="46" t="n">
        <v>2780</v>
      </c>
      <c r="AW27" s="46" t="n">
        <v>2812</v>
      </c>
      <c r="AX27" s="46" t="n">
        <v>2859</v>
      </c>
      <c r="AY27" s="46" t="n">
        <v>2883</v>
      </c>
      <c r="AZ27" s="46" t="n">
        <v>3105</v>
      </c>
      <c r="BA27" s="46" t="n">
        <v>3191</v>
      </c>
      <c r="BB27" s="46" t="n">
        <v>3163.715283</v>
      </c>
      <c r="BC27" s="46" t="n">
        <v>2930.611647</v>
      </c>
      <c r="BD27" s="46" t="n">
        <v>3103.733149</v>
      </c>
      <c r="BE27" s="46" t="n">
        <v>6478.277372</v>
      </c>
      <c r="BF27" s="46" t="n">
        <v>16483.493345</v>
      </c>
      <c r="BG27" s="46" t="n">
        <v>16261.762319</v>
      </c>
      <c r="BH27" s="46" t="n">
        <v>16698.992354</v>
      </c>
      <c r="BI27" s="46" t="n">
        <v>17504.338456</v>
      </c>
      <c r="BJ27" s="46" t="n">
        <v>18125.264795</v>
      </c>
      <c r="BK27" s="46" t="n">
        <v>17507.369315</v>
      </c>
      <c r="BL27" s="46" t="n">
        <v>17040.501884</v>
      </c>
      <c r="BM27" s="46" t="n">
        <v>17504.338456</v>
      </c>
      <c r="BN27" s="46" t="n">
        <v>17227.690141</v>
      </c>
      <c r="BO27" s="46" t="n">
        <v>17176.96747</v>
      </c>
      <c r="BP27" s="46" t="n">
        <v>16286.481767</v>
      </c>
      <c r="BQ27" s="46" t="n">
        <v>16543.143539</v>
      </c>
      <c r="BR27" s="46" t="n">
        <v>16975.698886</v>
      </c>
      <c r="BS27" s="46" t="n">
        <v>15776.432162</v>
      </c>
    </row>
    <row r="28" s="36" customFormat="true" ht="14.25" hidden="false" customHeight="false" outlineLevel="0" collapsed="false">
      <c r="A28" s="43" t="s">
        <v>155</v>
      </c>
      <c r="B28" s="44" t="n">
        <f aca="false">B8-B20-B27</f>
        <v>262377.700075</v>
      </c>
      <c r="C28" s="44" t="n">
        <f aca="false">C8-C20-C27</f>
        <v>258744.520918</v>
      </c>
      <c r="D28" s="44" t="n">
        <f aca="false">D8-D20-D27</f>
        <v>269039.239961</v>
      </c>
      <c r="E28" s="44" t="n">
        <f aca="false">E8-E20-E27</f>
        <v>283472.283</v>
      </c>
      <c r="F28" s="44" t="n">
        <f aca="false">F8-F20-F27</f>
        <v>292686.61</v>
      </c>
      <c r="G28" s="44" t="n">
        <f aca="false">G8-G20-G27</f>
        <v>302324.923121</v>
      </c>
      <c r="H28" s="44" t="n">
        <f aca="false">H8-H20-H27</f>
        <v>292474.563593</v>
      </c>
      <c r="I28" s="44" t="n">
        <f aca="false">I8-I20-I27</f>
        <v>291326.333709</v>
      </c>
      <c r="J28" s="44" t="n">
        <v>306194.234818</v>
      </c>
      <c r="K28" s="44" t="n">
        <v>310928.519762</v>
      </c>
      <c r="L28" s="44" t="n">
        <v>300471.614787</v>
      </c>
      <c r="M28" s="44" t="n">
        <v>306610.578832</v>
      </c>
      <c r="N28" s="44" t="n">
        <v>306747.014286</v>
      </c>
      <c r="O28" s="44" t="n">
        <v>299967</v>
      </c>
      <c r="P28" s="44" t="n">
        <v>289677</v>
      </c>
      <c r="Q28" s="44" t="n">
        <v>393770.895657</v>
      </c>
      <c r="R28" s="44" t="n">
        <v>447606</v>
      </c>
      <c r="S28" s="44" t="n">
        <v>455705</v>
      </c>
      <c r="T28" s="44" t="n">
        <v>459595</v>
      </c>
      <c r="U28" s="44" t="n">
        <v>470025</v>
      </c>
      <c r="V28" s="44" t="n">
        <v>499100</v>
      </c>
      <c r="W28" s="44" t="n">
        <v>511271</v>
      </c>
      <c r="X28" s="44" t="n">
        <v>513021</v>
      </c>
      <c r="Y28" s="44" t="n">
        <v>496636</v>
      </c>
      <c r="Z28" s="44" t="n">
        <v>458698</v>
      </c>
      <c r="AA28" s="44" t="n">
        <v>480409</v>
      </c>
      <c r="AB28" s="44" t="n">
        <v>448638</v>
      </c>
      <c r="AC28" s="44" t="n">
        <v>459018</v>
      </c>
      <c r="AD28" s="44" t="n">
        <v>471222</v>
      </c>
      <c r="AE28" s="44" t="n">
        <v>499583</v>
      </c>
      <c r="AF28" s="44" t="n">
        <v>498948</v>
      </c>
      <c r="AG28" s="44" t="n">
        <v>502919</v>
      </c>
      <c r="AH28" s="44" t="n">
        <v>517363</v>
      </c>
      <c r="AI28" s="44" t="n">
        <v>494054</v>
      </c>
      <c r="AJ28" s="44" t="n">
        <v>493827</v>
      </c>
      <c r="AK28" s="44" t="n">
        <v>484409</v>
      </c>
      <c r="AL28" s="44" t="n">
        <v>480260</v>
      </c>
      <c r="AM28" s="44" t="n">
        <v>466034</v>
      </c>
      <c r="AN28" s="44" t="n">
        <v>464865</v>
      </c>
      <c r="AO28" s="44" t="n">
        <v>494788</v>
      </c>
      <c r="AP28" s="44" t="n">
        <v>485510</v>
      </c>
      <c r="AQ28" s="44" t="n">
        <v>495920</v>
      </c>
      <c r="AR28" s="44" t="n">
        <v>507271</v>
      </c>
      <c r="AS28" s="44" t="n">
        <v>532156</v>
      </c>
      <c r="AT28" s="44" t="n">
        <v>507086</v>
      </c>
      <c r="AU28" s="44" t="n">
        <v>486001</v>
      </c>
      <c r="AV28" s="44" t="n">
        <v>468233</v>
      </c>
      <c r="AW28" s="44" t="n">
        <v>451731</v>
      </c>
      <c r="AX28" s="44" t="n">
        <v>439942</v>
      </c>
      <c r="AY28" s="44" t="n">
        <v>466757</v>
      </c>
      <c r="AZ28" s="44" t="n">
        <v>491768</v>
      </c>
      <c r="BA28" s="44" t="n">
        <v>498574</v>
      </c>
      <c r="BB28" s="44" t="n">
        <v>513564.05062</v>
      </c>
      <c r="BC28" s="44" t="n">
        <v>561444.651741</v>
      </c>
      <c r="BD28" s="44" t="n">
        <v>566485.217586</v>
      </c>
      <c r="BE28" s="44" t="n">
        <v>519903.993434</v>
      </c>
      <c r="BF28" s="44" t="n">
        <v>518120.784624</v>
      </c>
      <c r="BG28" s="44" t="n">
        <v>532181.759013</v>
      </c>
      <c r="BH28" s="44" t="n">
        <v>572867.52434</v>
      </c>
      <c r="BI28" s="44" t="n">
        <v>580767.679703</v>
      </c>
      <c r="BJ28" s="44" t="n">
        <v>629373.805913</v>
      </c>
      <c r="BK28" s="44" t="n">
        <v>571896.478783</v>
      </c>
      <c r="BL28" s="44" t="n">
        <v>553220.313843</v>
      </c>
      <c r="BM28" s="44" t="n">
        <v>580767.679703</v>
      </c>
      <c r="BN28" s="44" t="n">
        <v>583695.450135</v>
      </c>
      <c r="BO28" s="44" t="n">
        <v>584014.731086</v>
      </c>
      <c r="BP28" s="44" t="n">
        <v>610430.188891</v>
      </c>
      <c r="BQ28" s="44" t="n">
        <v>578301.888742</v>
      </c>
      <c r="BR28" s="44" t="n">
        <v>611029.981416</v>
      </c>
      <c r="BS28" s="44" t="n">
        <v>618934.948102</v>
      </c>
    </row>
    <row r="29" s="36" customFormat="true" ht="14.25" hidden="false" customHeight="false" outlineLevel="0" collapsed="false">
      <c r="A29" s="41" t="s">
        <v>156</v>
      </c>
      <c r="B29" s="42" t="n">
        <f aca="false">B20+B28+B27</f>
        <v>371560.515075</v>
      </c>
      <c r="C29" s="42" t="n">
        <f aca="false">C20+C28+C27</f>
        <v>365318.188954</v>
      </c>
      <c r="D29" s="42" t="n">
        <f aca="false">D20+D28+D27</f>
        <v>374184.133392</v>
      </c>
      <c r="E29" s="42" t="n">
        <f aca="false">E20+E28+E27</f>
        <v>453282.39</v>
      </c>
      <c r="F29" s="42" t="n">
        <f aca="false">F20+F28+F27</f>
        <v>468458.145</v>
      </c>
      <c r="G29" s="42" t="n">
        <f aca="false">G20+G28+G27</f>
        <v>496909.374967</v>
      </c>
      <c r="H29" s="42" t="n">
        <f aca="false">H20+H28+H27</f>
        <v>506897.703706166</v>
      </c>
      <c r="I29" s="42" t="n">
        <f aca="false">I20+I28+I27</f>
        <v>524926.202431</v>
      </c>
      <c r="J29" s="42" t="n">
        <v>543271.284125</v>
      </c>
      <c r="K29" s="42" t="n">
        <v>547017.100985855</v>
      </c>
      <c r="L29" s="42" t="n">
        <v>562395.792061001</v>
      </c>
      <c r="M29" s="42" t="n">
        <f aca="false">M20+M27+M28</f>
        <v>580101.28065</v>
      </c>
      <c r="N29" s="42" t="n">
        <v>618100.382291</v>
      </c>
      <c r="O29" s="42" t="n">
        <v>659594.677667</v>
      </c>
      <c r="P29" s="42" t="n">
        <v>644316</v>
      </c>
      <c r="Q29" s="42" t="n">
        <v>695105.667407</v>
      </c>
      <c r="R29" s="42" t="n">
        <v>739953</v>
      </c>
      <c r="S29" s="42" t="n">
        <v>761615</v>
      </c>
      <c r="T29" s="42" t="n">
        <v>742130</v>
      </c>
      <c r="U29" s="42" t="n">
        <v>743930</v>
      </c>
      <c r="V29" s="42" t="n">
        <v>776149</v>
      </c>
      <c r="W29" s="42" t="n">
        <v>869422</v>
      </c>
      <c r="X29" s="42" t="n">
        <v>870768</v>
      </c>
      <c r="Y29" s="42" t="n">
        <v>841242</v>
      </c>
      <c r="Z29" s="42" t="n">
        <v>772897</v>
      </c>
      <c r="AA29" s="42" t="n">
        <v>795323</v>
      </c>
      <c r="AB29" s="42" t="n">
        <v>738648</v>
      </c>
      <c r="AC29" s="42" t="n">
        <v>790715</v>
      </c>
      <c r="AD29" s="42" t="n">
        <v>770776.936862273</v>
      </c>
      <c r="AE29" s="42" t="n">
        <v>782239.529121057</v>
      </c>
      <c r="AF29" s="42" t="n">
        <v>782715.292589</v>
      </c>
      <c r="AG29" s="42" t="n">
        <v>883173.414994671</v>
      </c>
      <c r="AH29" s="42" t="n">
        <v>905148.263247858</v>
      </c>
      <c r="AI29" s="42" t="n">
        <v>880430.304607261</v>
      </c>
      <c r="AJ29" s="42" t="n">
        <v>897872.542658719</v>
      </c>
      <c r="AK29" s="42" t="n">
        <v>879159.704575537</v>
      </c>
      <c r="AL29" s="42" t="n">
        <v>858004.167569242</v>
      </c>
      <c r="AM29" s="42" t="n">
        <v>794149.188005573</v>
      </c>
      <c r="AN29" s="42" t="n">
        <v>814680.817603682</v>
      </c>
      <c r="AO29" s="42" t="n">
        <v>897767.833419277</v>
      </c>
      <c r="AP29" s="42" t="n">
        <v>897146.424538354</v>
      </c>
      <c r="AQ29" s="42" t="n">
        <v>923392.329827381</v>
      </c>
      <c r="AR29" s="42" t="n">
        <v>1034370.95523281</v>
      </c>
      <c r="AS29" s="42" t="n">
        <v>1094573.27662798</v>
      </c>
      <c r="AT29" s="42" t="n">
        <v>1058066.47132867</v>
      </c>
      <c r="AU29" s="42" t="n">
        <v>1034236.93251518</v>
      </c>
      <c r="AV29" s="42" t="n">
        <v>999430</v>
      </c>
      <c r="AW29" s="42" t="n">
        <v>968025</v>
      </c>
      <c r="AX29" s="42" t="n">
        <v>938420</v>
      </c>
      <c r="AY29" s="42" t="n">
        <v>970973</v>
      </c>
      <c r="AZ29" s="42" t="n">
        <v>1018067</v>
      </c>
      <c r="BA29" s="42" t="n">
        <v>1056957</v>
      </c>
      <c r="BB29" s="42" t="n">
        <v>1083665.71293</v>
      </c>
      <c r="BC29" s="42" t="n">
        <v>1157906.837309</v>
      </c>
      <c r="BD29" s="42" t="n">
        <v>1179782.356211</v>
      </c>
      <c r="BE29" s="42" t="n">
        <v>1125038.893617</v>
      </c>
      <c r="BF29" s="42" t="n">
        <v>1190280.236744</v>
      </c>
      <c r="BG29" s="42" t="n">
        <v>1159328.28341</v>
      </c>
      <c r="BH29" s="42" t="n">
        <v>1279919.660447</v>
      </c>
      <c r="BI29" s="42" t="n">
        <v>1508284.141109</v>
      </c>
      <c r="BJ29" s="42" t="n">
        <v>1525211.925654</v>
      </c>
      <c r="BK29" s="42" t="n">
        <v>1409171.563821</v>
      </c>
      <c r="BL29" s="42" t="n">
        <v>1338430.517046</v>
      </c>
      <c r="BM29" s="42" t="n">
        <v>1508284.141109</v>
      </c>
      <c r="BN29" s="42" t="n">
        <v>1416596.800725</v>
      </c>
      <c r="BO29" s="42" t="n">
        <v>1424919.571859</v>
      </c>
      <c r="BP29" s="42" t="n">
        <v>1461411.981853</v>
      </c>
      <c r="BQ29" s="42" t="n">
        <v>1468863.81839</v>
      </c>
      <c r="BR29" s="42" t="n">
        <v>1501835.028105</v>
      </c>
      <c r="BS29" s="42" t="n">
        <f aca="false">+BS28+BS27+BS20</f>
        <v>1526849.650998</v>
      </c>
    </row>
    <row r="30" customFormat="false" ht="14.25" hidden="false" customHeight="false" outlineLevel="0" collapsed="false">
      <c r="B30" s="47" t="n">
        <f aca="false">+B29-B8</f>
        <v>0</v>
      </c>
      <c r="C30" s="47" t="n">
        <f aca="false">+C29-C8</f>
        <v>0</v>
      </c>
      <c r="D30" s="47" t="n">
        <f aca="false">+D29-D8</f>
        <v>0</v>
      </c>
      <c r="E30" s="47" t="n">
        <f aca="false">+E29-E8</f>
        <v>0</v>
      </c>
      <c r="F30" s="47" t="n">
        <f aca="false">+F29-F8</f>
        <v>0</v>
      </c>
      <c r="G30" s="47" t="n">
        <f aca="false">+G29-G8</f>
        <v>0</v>
      </c>
      <c r="H30" s="47" t="n">
        <f aca="false">+H29-H8</f>
        <v>0</v>
      </c>
      <c r="I30" s="47" t="n">
        <f aca="false">+I29-I8</f>
        <v>0</v>
      </c>
      <c r="J30" s="47" t="n">
        <f aca="false">+J29-J8</f>
        <v>0</v>
      </c>
      <c r="K30" s="47" t="n">
        <f aca="false">+K29-K8</f>
        <v>0.414204854518175</v>
      </c>
      <c r="L30" s="47" t="n">
        <f aca="false">+L29-L8</f>
        <v>0</v>
      </c>
      <c r="M30" s="47" t="n">
        <f aca="false">+M29-M8</f>
        <v>0</v>
      </c>
      <c r="N30" s="47" t="n">
        <f aca="false">+N29-N8</f>
        <v>0</v>
      </c>
      <c r="O30" s="47" t="n">
        <f aca="false">+O29-O8</f>
        <v>-0.322332999901846</v>
      </c>
      <c r="P30" s="47" t="n">
        <f aca="false">+P29-P8</f>
        <v>0</v>
      </c>
      <c r="Q30" s="47" t="n">
        <f aca="false">+Q29-Q8</f>
        <v>0</v>
      </c>
      <c r="R30" s="47" t="n">
        <f aca="false">+R29-R8</f>
        <v>0</v>
      </c>
      <c r="S30" s="47" t="n">
        <f aca="false">+S29-S8</f>
        <v>0</v>
      </c>
      <c r="T30" s="47" t="n">
        <f aca="false">+T29-T8</f>
        <v>0</v>
      </c>
      <c r="U30" s="47" t="n">
        <f aca="false">+U29-U8</f>
        <v>0</v>
      </c>
      <c r="V30" s="47" t="n">
        <f aca="false">+V29-V8</f>
        <v>0</v>
      </c>
      <c r="W30" s="47" t="n">
        <f aca="false">+W29-W8</f>
        <v>0</v>
      </c>
      <c r="X30" s="47" t="n">
        <f aca="false">+X29-X8</f>
        <v>0</v>
      </c>
      <c r="Y30" s="47" t="n">
        <f aca="false">+Y29-Y8</f>
        <v>0</v>
      </c>
      <c r="Z30" s="47" t="n">
        <f aca="false">+Z29-Z8</f>
        <v>0</v>
      </c>
      <c r="AA30" s="47" t="n">
        <f aca="false">+AA29-AA8</f>
        <v>0</v>
      </c>
      <c r="AB30" s="47" t="n">
        <f aca="false">+AB29-AB8</f>
        <v>0</v>
      </c>
      <c r="AC30" s="47" t="n">
        <f aca="false">+AC29-AC8</f>
        <v>-1</v>
      </c>
      <c r="AD30" s="47" t="n">
        <f aca="false">+AD29-AD8</f>
        <v>-0.785364727140404</v>
      </c>
      <c r="AE30" s="47" t="n">
        <f aca="false">+AE29-AE8</f>
        <v>0.644804057083093</v>
      </c>
      <c r="AF30" s="47" t="n">
        <f aca="false">+AF29-AF8</f>
        <v>0.0020829999120906</v>
      </c>
      <c r="AG30" s="47" t="n">
        <f aca="false">+AG29-AG8</f>
        <v>-0.422901329002343</v>
      </c>
      <c r="AH30" s="47" t="n">
        <f aca="false">+AH29-AH8</f>
        <v>0.0553768582176417</v>
      </c>
      <c r="AI30" s="47" t="n">
        <f aca="false">+AI29-AI8</f>
        <v>-0.778364739380777</v>
      </c>
      <c r="AJ30" s="47" t="n">
        <f aca="false">+AJ29-AJ8</f>
        <v>0.331765718874522</v>
      </c>
      <c r="AK30" s="47" t="n">
        <f aca="false">+AK29-AK8</f>
        <v>-0.107755463453941</v>
      </c>
      <c r="AL30" s="47" t="n">
        <f aca="false">+AL29-AL8</f>
        <v>-0.113945720018819</v>
      </c>
      <c r="AM30" s="47" t="n">
        <f aca="false">+AM29-AM8</f>
        <v>-0.040707427309826</v>
      </c>
      <c r="AN30" s="47" t="n">
        <f aca="false">+AN29-AN8</f>
        <v>-0.245993098360486</v>
      </c>
      <c r="AO30" s="47" t="n">
        <f aca="false">+AO29-AO8</f>
        <v>0.116863277391531</v>
      </c>
      <c r="AP30" s="47" t="n">
        <f aca="false">+AP29-AP8</f>
        <v>0.229192354134284</v>
      </c>
      <c r="AQ30" s="47" t="n">
        <f aca="false">+AQ29-AQ8</f>
        <v>-0.138575618970208</v>
      </c>
      <c r="AR30" s="47" t="n">
        <f aca="false">+AR29-AR8</f>
        <v>0.383751807967201</v>
      </c>
      <c r="AS30" s="47" t="n">
        <f aca="false">+AS29-AS8</f>
        <v>0.118189984001219</v>
      </c>
      <c r="AT30" s="47" t="n">
        <f aca="false">+AT29-AT8</f>
        <v>-0.278319334145635</v>
      </c>
      <c r="AU30" s="47" t="n">
        <f aca="false">+AU29-AU8</f>
        <v>-0.698648851946928</v>
      </c>
      <c r="AV30" s="47" t="n">
        <f aca="false">+AV29-AV8</f>
        <v>0</v>
      </c>
      <c r="AW30" s="47" t="n">
        <f aca="false">+AW29-AW8</f>
        <v>0</v>
      </c>
      <c r="AX30" s="47" t="n">
        <f aca="false">+AX29-AX8</f>
        <v>0</v>
      </c>
      <c r="AY30" s="47" t="n">
        <f aca="false">+AY29-AY8</f>
        <v>0</v>
      </c>
      <c r="AZ30" s="47" t="n">
        <f aca="false">+AZ29-AZ8</f>
        <v>0</v>
      </c>
      <c r="BA30" s="47" t="n">
        <f aca="false">+BA29-BA8</f>
        <v>0</v>
      </c>
      <c r="BB30" s="47" t="n">
        <f aca="false">+BB29-BB8</f>
        <v>0</v>
      </c>
      <c r="BC30" s="47" t="n">
        <f aca="false">+BC29-BC8</f>
        <v>0</v>
      </c>
      <c r="BD30" s="47" t="n">
        <f aca="false">+BD29-BD8</f>
        <v>0</v>
      </c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</row>
    <row r="31" customFormat="false" ht="14.25" hidden="false" customHeight="false" outlineLevel="0" collapsed="false">
      <c r="B31" s="48" t="n">
        <f aca="false">+B9+B15+B16+B17+B19-B8</f>
        <v>0</v>
      </c>
      <c r="C31" s="48" t="n">
        <f aca="false">+C9+C15+C16+C17+C19-C8</f>
        <v>0</v>
      </c>
      <c r="D31" s="48" t="n">
        <f aca="false">+D9+D15+D16+D17+D19-D8</f>
        <v>0</v>
      </c>
      <c r="E31" s="48" t="n">
        <f aca="false">+E9+E15+E16+E17+E19-E8</f>
        <v>0</v>
      </c>
      <c r="F31" s="48" t="n">
        <f aca="false">+F9+F15+F16+F17+F19-F8</f>
        <v>0</v>
      </c>
      <c r="G31" s="48" t="n">
        <f aca="false">+G9+G15+G16+G17+G19-G8</f>
        <v>0</v>
      </c>
      <c r="H31" s="31" t="n">
        <f aca="false">+H9+H15+H16+H17+H19-H8</f>
        <v>0</v>
      </c>
      <c r="I31" s="31" t="n">
        <f aca="false">+I9+I15+I16+I17+I19-I8</f>
        <v>0</v>
      </c>
      <c r="J31" s="31" t="n">
        <f aca="false">+J9+J15+J16+J17+J19-J8</f>
        <v>0</v>
      </c>
      <c r="K31" s="31" t="n">
        <f aca="false">+K9+K15+K16+K17+K19-K8</f>
        <v>0</v>
      </c>
      <c r="L31" s="31" t="n">
        <f aca="false">+L9+L15+L16+L17+L19-L8</f>
        <v>0</v>
      </c>
      <c r="M31" s="31" t="n">
        <f aca="false">+M9+M15+M16+M17+M19-M8</f>
        <v>0</v>
      </c>
      <c r="N31" s="31" t="n">
        <f aca="false">+N9+N15+N16+N17+N19-N8</f>
        <v>0</v>
      </c>
      <c r="O31" s="47" t="n">
        <f aca="false">+O9+O15+O16+O17+O19-O8</f>
        <v>-1</v>
      </c>
      <c r="P31" s="47" t="n">
        <f aca="false">+P9+P15+P16+P17+P19-P8</f>
        <v>1</v>
      </c>
      <c r="Q31" s="47" t="n">
        <f aca="false">+Q9+Q15+Q16+Q17+Q19-Q8</f>
        <v>0</v>
      </c>
      <c r="R31" s="47" t="n">
        <f aca="false">+R9+R15+R16+R17+R19-R8</f>
        <v>0</v>
      </c>
      <c r="S31" s="47" t="n">
        <f aca="false">+S9+S15+S16+S17+S19-S8</f>
        <v>0</v>
      </c>
      <c r="T31" s="47" t="n">
        <f aca="false">+T9+T15+T16+T17+T19-T8</f>
        <v>0</v>
      </c>
      <c r="U31" s="47" t="n">
        <f aca="false">+U9+U15+U16+U17+U19-U8</f>
        <v>0</v>
      </c>
      <c r="V31" s="47" t="n">
        <f aca="false">+V9+V15+V16+V17+V19-V8</f>
        <v>0</v>
      </c>
      <c r="W31" s="47" t="n">
        <f aca="false">+W9+W15+W16+W17+W19-W8</f>
        <v>0</v>
      </c>
      <c r="X31" s="47" t="n">
        <f aca="false">+X9+X15+X16+X17+X19-X8</f>
        <v>0</v>
      </c>
      <c r="Y31" s="47" t="n">
        <f aca="false">+Y9+Y15+Y16+Y17+Y19-Y8</f>
        <v>0</v>
      </c>
      <c r="Z31" s="47" t="n">
        <f aca="false">+Z9+Z15+Z16+Z17+Z19-Z8</f>
        <v>0</v>
      </c>
      <c r="AA31" s="47" t="n">
        <f aca="false">+AA9+AA15+AA16+AA17+AA19-AA8</f>
        <v>0</v>
      </c>
      <c r="AB31" s="47" t="n">
        <f aca="false">+AB9+AB15+AB16+AB17+AB19-AB8</f>
        <v>0</v>
      </c>
      <c r="AC31" s="47" t="n">
        <f aca="false">+AC9+AC15+AC16+AC17+AC19-AC8</f>
        <v>0</v>
      </c>
      <c r="AD31" s="47" t="n">
        <f aca="false">+AD9+AD15+AD16+AD17+AD19-AD8</f>
        <v>0.277772999950685</v>
      </c>
      <c r="AE31" s="47" t="n">
        <f aca="false">+AE9+AE15+AE16+AE17+AE19-AE8</f>
        <v>0.115682999952696</v>
      </c>
      <c r="AF31" s="47" t="n">
        <f aca="false">+AF9+AF15+AF16+AF17+AF19-AF8</f>
        <v>0.709493999951519</v>
      </c>
      <c r="AG31" s="47" t="n">
        <f aca="false">+AG9+AG15+AG16+AG17+AG19-AG8</f>
        <v>-0.837896000011824</v>
      </c>
      <c r="AH31" s="47" t="n">
        <f aca="false">+AH9+AH15+AH16+AH17+AH19-AH8</f>
        <v>-0.207871000049636</v>
      </c>
      <c r="AI31" s="47" t="n">
        <f aca="false">+AI9+AI15+AI16+AI17+AI19-AI8</f>
        <v>-1.08297200000379</v>
      </c>
      <c r="AJ31" s="47" t="n">
        <f aca="false">+AJ9+AJ15+AJ16+AJ17+AJ19-AJ8</f>
        <v>-0.210893000010401</v>
      </c>
      <c r="AK31" s="47" t="n">
        <f aca="false">+AK9+AK15+AK16+AK17+AK19-AK8</f>
        <v>-0.812330999993719</v>
      </c>
      <c r="AL31" s="47" t="n">
        <f aca="false">+AL9+AL15+AL16+AL17+AL19-AL8</f>
        <v>-0.281514962436631</v>
      </c>
      <c r="AM31" s="47" t="n">
        <f aca="false">+AM9+AM15+AM16+AM17+AM19-AM8</f>
        <v>-0.228712999960408</v>
      </c>
      <c r="AN31" s="47" t="n">
        <f aca="false">+AN9+AN15+AN16+AN17+AN19-AN8</f>
        <v>-0.0635967800626531</v>
      </c>
      <c r="AO31" s="47" t="n">
        <f aca="false">+AO9+AO15+AO16+AO17+AO19-AO8</f>
        <v>0.283443999942392</v>
      </c>
      <c r="AP31" s="47" t="n">
        <f aca="false">+AP9+AP15+AP16+AP17+AP19-AP8</f>
        <v>0.804653999977745</v>
      </c>
      <c r="AQ31" s="47" t="n">
        <f aca="false">+AQ9+AQ15+AQ16+AQ17+AQ19-AQ8</f>
        <v>-0.468403000035323</v>
      </c>
      <c r="AR31" s="47" t="n">
        <f aca="false">+AR9+AR15+AR16+AR17+AR19-AR8</f>
        <v>0.428518999950029</v>
      </c>
      <c r="AS31" s="47" t="n">
        <f aca="false">+AS9+AS15+AS16+AS17+AS19-AS8</f>
        <v>-0.158437999896705</v>
      </c>
      <c r="AT31" s="47" t="n">
        <f aca="false">+AT9+AT15+AT16+AT17+AT19-AT8</f>
        <v>0.250351999886334</v>
      </c>
      <c r="AU31" s="47" t="n">
        <f aca="false">+AU9+AU15+AU16+AU17+AU19-AU8</f>
        <v>0.36883597203996</v>
      </c>
      <c r="AV31" s="47" t="n">
        <f aca="false">+AV9+AV15+AV16+AV17+AV19-AV8</f>
        <v>-1</v>
      </c>
      <c r="AW31" s="47" t="n">
        <f aca="false">+AW9+AW15+AW16+AW17+AW19-AW8</f>
        <v>1</v>
      </c>
      <c r="AX31" s="47" t="n">
        <f aca="false">+AX9+AX15+AX16+AX17+AX19-AX8</f>
        <v>0</v>
      </c>
      <c r="AY31" s="47" t="n">
        <f aca="false">+AY9+AY15+AY16+AY17+AY19-AY8</f>
        <v>1</v>
      </c>
      <c r="AZ31" s="47" t="n">
        <f aca="false">+AZ9+AZ15+AZ16+AZ17+AZ19-AZ8</f>
        <v>0</v>
      </c>
      <c r="BA31" s="47" t="n">
        <f aca="false">+BA9+BA15+BA16+BA17+BA19-BA8</f>
        <v>0</v>
      </c>
      <c r="BB31" s="47" t="n">
        <f aca="false">+BB9+BB15+BB16+BB17+BB19-BB8</f>
        <v>-1.00000761449337E-006</v>
      </c>
      <c r="BC31" s="47" t="n">
        <f aca="false">+BC9+BC15+BC16+BC17+BC19-BC8</f>
        <v>-1.00024044513702E-006</v>
      </c>
      <c r="BD31" s="47" t="n">
        <f aca="false">+BD9+BD15+BD16+BD17+BD19-BD8</f>
        <v>0</v>
      </c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</row>
    <row r="32" customFormat="false" ht="14.25" hidden="false" customHeight="false" outlineLevel="0" collapsed="false">
      <c r="B32" s="48"/>
      <c r="C32" s="48"/>
      <c r="D32" s="48"/>
      <c r="E32" s="48"/>
      <c r="F32" s="48"/>
      <c r="G32" s="48"/>
      <c r="H32" s="48"/>
      <c r="I32" s="48"/>
    </row>
    <row r="63" customFormat="false" ht="14.25" hidden="false" customHeight="false" outlineLevel="0" collapsed="false">
      <c r="W63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4" manualBreakCount="4">
    <brk id="13" man="true" max="65535" min="0"/>
    <brk id="25" man="true" max="65535" min="0"/>
    <brk id="37" man="true" max="65535" min="0"/>
    <brk id="45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113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30" workbookViewId="0">
      <pane xSplit="1" ySplit="7" topLeftCell="AR8" activePane="bottomRight" state="frozen"/>
      <selection pane="topLeft" activeCell="A1" activeCellId="0" sqref="A1"/>
      <selection pane="topRight" activeCell="AR1" activeCellId="0" sqref="AR1"/>
      <selection pane="bottomLeft" activeCell="A8" activeCellId="0" sqref="A8"/>
      <selection pane="bottom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36.75"/>
    <col collapsed="false" customWidth="true" hidden="false" outlineLevel="0" max="37" min="2" style="49" width="8.91"/>
    <col collapsed="false" customWidth="true" hidden="false" outlineLevel="0" max="49" min="38" style="31" width="8.91"/>
    <col collapsed="false" customWidth="false" hidden="false" outlineLevel="0" max="54" min="50" style="31" width="11"/>
    <col collapsed="false" customWidth="true" hidden="false" outlineLevel="0" max="55" min="55" style="31" width="13.25"/>
    <col collapsed="false" customWidth="true" hidden="false" outlineLevel="0" max="56" min="56" style="31" width="12.42"/>
    <col collapsed="false" customWidth="false" hidden="false" outlineLevel="0" max="16384" min="57" style="31" width="11"/>
  </cols>
  <sheetData>
    <row r="1" customFormat="false" ht="25.5" hidden="false" customHeight="true" outlineLevel="0" collapsed="false">
      <c r="A1" s="50" t="s">
        <v>0</v>
      </c>
    </row>
    <row r="2" customFormat="false" ht="16.5" hidden="false" customHeight="true" outlineLevel="0" collapsed="false">
      <c r="A2" s="51"/>
    </row>
    <row r="3" customFormat="false" ht="54" hidden="false" customHeight="true" outlineLevel="0" collapsed="false">
      <c r="A3" s="34" t="s">
        <v>157</v>
      </c>
    </row>
    <row r="4" customFormat="false" ht="14.25" hidden="false" customHeight="false" outlineLevel="0" collapsed="false">
      <c r="A4" s="35" t="s">
        <v>158</v>
      </c>
    </row>
    <row r="5" customFormat="false" ht="14.25" hidden="false" customHeight="false" outlineLevel="0" collapsed="false">
      <c r="A5" s="35"/>
      <c r="AP5" s="52"/>
      <c r="AQ5" s="52"/>
      <c r="AR5" s="52"/>
      <c r="AS5" s="52"/>
    </row>
    <row r="6" customFormat="false" ht="14.25" hidden="false" customHeight="false" outlineLevel="0" collapsed="false">
      <c r="B6" s="37" t="s">
        <v>80</v>
      </c>
      <c r="C6" s="37" t="s">
        <v>81</v>
      </c>
      <c r="D6" s="37" t="s">
        <v>82</v>
      </c>
      <c r="E6" s="37" t="s">
        <v>83</v>
      </c>
      <c r="F6" s="37" t="s">
        <v>84</v>
      </c>
      <c r="G6" s="37" t="s">
        <v>85</v>
      </c>
      <c r="H6" s="37" t="s">
        <v>86</v>
      </c>
      <c r="I6" s="37" t="s">
        <v>87</v>
      </c>
      <c r="J6" s="37" t="s">
        <v>88</v>
      </c>
      <c r="K6" s="37" t="s">
        <v>89</v>
      </c>
      <c r="L6" s="37" t="s">
        <v>90</v>
      </c>
      <c r="M6" s="37" t="s">
        <v>91</v>
      </c>
      <c r="N6" s="37" t="s">
        <v>92</v>
      </c>
      <c r="O6" s="37" t="s">
        <v>93</v>
      </c>
      <c r="P6" s="37" t="s">
        <v>94</v>
      </c>
      <c r="Q6" s="37" t="s">
        <v>95</v>
      </c>
      <c r="R6" s="37" t="s">
        <v>96</v>
      </c>
      <c r="S6" s="37" t="s">
        <v>97</v>
      </c>
      <c r="T6" s="37" t="s">
        <v>98</v>
      </c>
      <c r="U6" s="37" t="s">
        <v>99</v>
      </c>
      <c r="V6" s="37" t="s">
        <v>100</v>
      </c>
      <c r="W6" s="37" t="s">
        <v>101</v>
      </c>
      <c r="X6" s="37" t="s">
        <v>102</v>
      </c>
      <c r="Y6" s="37" t="s">
        <v>103</v>
      </c>
      <c r="Z6" s="37" t="s">
        <v>104</v>
      </c>
      <c r="AA6" s="37" t="s">
        <v>105</v>
      </c>
      <c r="AB6" s="37" t="s">
        <v>106</v>
      </c>
      <c r="AC6" s="37" t="s">
        <v>107</v>
      </c>
      <c r="AD6" s="37" t="s">
        <v>108</v>
      </c>
      <c r="AE6" s="37" t="s">
        <v>109</v>
      </c>
      <c r="AF6" s="37" t="s">
        <v>110</v>
      </c>
      <c r="AG6" s="37" t="s">
        <v>111</v>
      </c>
      <c r="AH6" s="37" t="s">
        <v>112</v>
      </c>
      <c r="AI6" s="37" t="s">
        <v>113</v>
      </c>
      <c r="AJ6" s="37" t="s">
        <v>114</v>
      </c>
      <c r="AK6" s="37" t="s">
        <v>115</v>
      </c>
      <c r="AL6" s="37" t="s">
        <v>116</v>
      </c>
      <c r="AM6" s="37" t="s">
        <v>117</v>
      </c>
      <c r="AN6" s="37" t="s">
        <v>118</v>
      </c>
      <c r="AO6" s="37" t="s">
        <v>119</v>
      </c>
      <c r="AP6" s="37" t="s">
        <v>120</v>
      </c>
      <c r="AQ6" s="37" t="s">
        <v>121</v>
      </c>
      <c r="AR6" s="37" t="s">
        <v>122</v>
      </c>
      <c r="AS6" s="37" t="s">
        <v>123</v>
      </c>
      <c r="AT6" s="37" t="s">
        <v>124</v>
      </c>
      <c r="AU6" s="37" t="s">
        <v>125</v>
      </c>
      <c r="AV6" s="37" t="s">
        <v>126</v>
      </c>
      <c r="AW6" s="37" t="s">
        <v>127</v>
      </c>
      <c r="AX6" s="37" t="s">
        <v>128</v>
      </c>
      <c r="AY6" s="37" t="s">
        <v>129</v>
      </c>
      <c r="AZ6" s="37" t="s">
        <v>130</v>
      </c>
      <c r="BA6" s="37" t="s">
        <v>131</v>
      </c>
      <c r="BB6" s="37" t="s">
        <v>132</v>
      </c>
      <c r="BC6" s="37" t="s">
        <v>133</v>
      </c>
      <c r="BD6" s="37" t="s">
        <v>134</v>
      </c>
      <c r="BE6" s="37" t="s">
        <v>135</v>
      </c>
      <c r="BF6" s="37" t="s">
        <v>136</v>
      </c>
      <c r="BG6" s="37" t="s">
        <v>137</v>
      </c>
    </row>
    <row r="7" customFormat="false" ht="16.5" hidden="false" customHeight="true" outlineLevel="0" collapsed="false">
      <c r="AL7" s="49"/>
      <c r="AM7" s="49"/>
      <c r="AN7" s="49"/>
    </row>
    <row r="8" customFormat="false" ht="14.25" hidden="false" customHeight="false" outlineLevel="0" collapsed="false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</row>
    <row r="9" s="36" customFormat="true" ht="14.25" hidden="false" customHeight="false" outlineLevel="0" collapsed="false">
      <c r="A9" s="55" t="s">
        <v>159</v>
      </c>
      <c r="B9" s="46" t="n">
        <v>154000.069174</v>
      </c>
      <c r="C9" s="46" t="n">
        <v>175163</v>
      </c>
      <c r="D9" s="46" t="n">
        <v>168258</v>
      </c>
      <c r="E9" s="46" t="n">
        <v>183770</v>
      </c>
      <c r="F9" s="46" t="n">
        <v>157861</v>
      </c>
      <c r="G9" s="46" t="n">
        <v>165933</v>
      </c>
      <c r="H9" s="46" t="n">
        <v>167123</v>
      </c>
      <c r="I9" s="46" t="n">
        <v>181371</v>
      </c>
      <c r="J9" s="46" t="n">
        <v>166658</v>
      </c>
      <c r="K9" s="46" t="n">
        <v>223672</v>
      </c>
      <c r="L9" s="46" t="n">
        <v>232381</v>
      </c>
      <c r="M9" s="46" t="n">
        <v>255744</v>
      </c>
      <c r="N9" s="46" t="n">
        <v>212626</v>
      </c>
      <c r="O9" s="46" t="n">
        <v>216430</v>
      </c>
      <c r="P9" s="46" t="n">
        <v>218784</v>
      </c>
      <c r="Q9" s="46" t="n">
        <v>243283</v>
      </c>
      <c r="R9" s="46" t="n">
        <v>198123</v>
      </c>
      <c r="S9" s="46" t="n">
        <v>201811</v>
      </c>
      <c r="T9" s="46" t="n">
        <v>206658</v>
      </c>
      <c r="U9" s="46" t="n">
        <v>209567</v>
      </c>
      <c r="V9" s="46" t="n">
        <v>205168</v>
      </c>
      <c r="W9" s="46" t="n">
        <v>204516</v>
      </c>
      <c r="X9" s="46" t="n">
        <v>203205</v>
      </c>
      <c r="Y9" s="46" t="n">
        <v>228652</v>
      </c>
      <c r="Z9" s="46" t="n">
        <v>185116</v>
      </c>
      <c r="AA9" s="46" t="n">
        <v>182783</v>
      </c>
      <c r="AB9" s="46" t="n">
        <v>202507</v>
      </c>
      <c r="AC9" s="46" t="n">
        <v>229736</v>
      </c>
      <c r="AD9" s="46" t="n">
        <v>195098</v>
      </c>
      <c r="AE9" s="46" t="n">
        <v>211947</v>
      </c>
      <c r="AF9" s="46" t="n">
        <v>201868</v>
      </c>
      <c r="AG9" s="46" t="n">
        <v>237637</v>
      </c>
      <c r="AH9" s="46" t="n">
        <v>215570</v>
      </c>
      <c r="AI9" s="46" t="n">
        <v>169650</v>
      </c>
      <c r="AJ9" s="46" t="n">
        <v>187297</v>
      </c>
      <c r="AK9" s="46" t="n">
        <v>207939</v>
      </c>
      <c r="AL9" s="46" t="n">
        <v>203268</v>
      </c>
      <c r="AM9" s="46" t="n">
        <v>208391</v>
      </c>
      <c r="AN9" s="46" t="n">
        <v>214964</v>
      </c>
      <c r="AO9" s="46" t="n">
        <v>270575</v>
      </c>
      <c r="AP9" s="46" t="n">
        <v>235532.076</v>
      </c>
      <c r="AQ9" s="46" t="n">
        <v>248787.347</v>
      </c>
      <c r="AR9" s="46" t="n">
        <v>271387.91</v>
      </c>
      <c r="AS9" s="46" t="n">
        <v>312404.809171</v>
      </c>
      <c r="AT9" s="46" t="n">
        <v>281877.686</v>
      </c>
      <c r="AU9" s="46" t="n">
        <v>283252.761</v>
      </c>
      <c r="AV9" s="46" t="n">
        <v>312974.774</v>
      </c>
      <c r="AW9" s="46" t="n">
        <v>422052.371</v>
      </c>
      <c r="AX9" s="46" t="n">
        <v>329686.261420172</v>
      </c>
      <c r="AY9" s="46" t="n">
        <v>332248.176290003</v>
      </c>
      <c r="AZ9" s="46" t="n">
        <v>316684.031225</v>
      </c>
      <c r="BA9" s="46" t="n">
        <v>428503.885055</v>
      </c>
      <c r="BB9" s="46" t="n">
        <v>322554.720626</v>
      </c>
      <c r="BC9" s="46" t="n">
        <v>336519.776212</v>
      </c>
      <c r="BD9" s="46" t="n">
        <v>344466.303942</v>
      </c>
      <c r="BE9" s="46" t="n">
        <v>440764.038301</v>
      </c>
      <c r="BF9" s="46" t="n">
        <v>361816.934943</v>
      </c>
      <c r="BG9" s="46" t="n">
        <v>368193.388708</v>
      </c>
    </row>
    <row r="10" customFormat="false" ht="14.25" hidden="false" customHeight="false" outlineLevel="0" collapsed="false">
      <c r="A10" s="56" t="s">
        <v>160</v>
      </c>
      <c r="B10" s="57" t="n">
        <v>-120782.919641</v>
      </c>
      <c r="C10" s="57" t="n">
        <v>-138536</v>
      </c>
      <c r="D10" s="57" t="n">
        <v>-132273</v>
      </c>
      <c r="E10" s="57" t="n">
        <v>-143037</v>
      </c>
      <c r="F10" s="57" t="n">
        <v>-123229</v>
      </c>
      <c r="G10" s="57" t="n">
        <v>-130147</v>
      </c>
      <c r="H10" s="57" t="n">
        <v>-132903</v>
      </c>
      <c r="I10" s="57" t="n">
        <v>-143916</v>
      </c>
      <c r="J10" s="57" t="n">
        <v>-134316</v>
      </c>
      <c r="K10" s="57" t="n">
        <v>-182015</v>
      </c>
      <c r="L10" s="57" t="n">
        <v>-191848</v>
      </c>
      <c r="M10" s="57" t="n">
        <v>-212580</v>
      </c>
      <c r="N10" s="57" t="n">
        <v>-177326.85388697</v>
      </c>
      <c r="O10" s="57" t="n">
        <v>-176383.791666865</v>
      </c>
      <c r="P10" s="57" t="n">
        <v>-176066.522078599</v>
      </c>
      <c r="Q10" s="57" t="n">
        <v>-198572.7743882</v>
      </c>
      <c r="R10" s="57" t="n">
        <v>-159983</v>
      </c>
      <c r="S10" s="57" t="n">
        <v>-165570</v>
      </c>
      <c r="T10" s="57" t="n">
        <v>-165957</v>
      </c>
      <c r="U10" s="57" t="n">
        <v>-180055</v>
      </c>
      <c r="V10" s="57" t="n">
        <v>-172786</v>
      </c>
      <c r="W10" s="57" t="n">
        <v>-172357</v>
      </c>
      <c r="X10" s="57" t="n">
        <v>-165033</v>
      </c>
      <c r="Y10" s="57" t="n">
        <v>-186153</v>
      </c>
      <c r="Z10" s="57" t="n">
        <v>-156113</v>
      </c>
      <c r="AA10" s="57" t="n">
        <v>-151397</v>
      </c>
      <c r="AB10" s="57" t="n">
        <v>-165917</v>
      </c>
      <c r="AC10" s="57" t="n">
        <v>-186022</v>
      </c>
      <c r="AD10" s="57" t="n">
        <v>-162923</v>
      </c>
      <c r="AE10" s="57" t="n">
        <v>-176881</v>
      </c>
      <c r="AF10" s="57" t="n">
        <v>-167281</v>
      </c>
      <c r="AG10" s="57" t="n">
        <v>-196528</v>
      </c>
      <c r="AH10" s="57" t="n">
        <v>-185573</v>
      </c>
      <c r="AI10" s="57" t="n">
        <v>-137747</v>
      </c>
      <c r="AJ10" s="57" t="n">
        <v>-156938</v>
      </c>
      <c r="AK10" s="57" t="n">
        <v>-171995</v>
      </c>
      <c r="AL10" s="57" t="n">
        <v>-167482</v>
      </c>
      <c r="AM10" s="57" t="n">
        <v>-171001</v>
      </c>
      <c r="AN10" s="57" t="n">
        <v>-178807</v>
      </c>
      <c r="AO10" s="57" t="n">
        <v>-224736.08194</v>
      </c>
      <c r="AP10" s="57" t="n">
        <v>-197243.790175</v>
      </c>
      <c r="AQ10" s="57" t="n">
        <v>-206904.225365</v>
      </c>
      <c r="AR10" s="57" t="n">
        <v>-226777.924708</v>
      </c>
      <c r="AS10" s="57" t="n">
        <v>-258977.718132</v>
      </c>
      <c r="AT10" s="57" t="n">
        <v>-237661.405027</v>
      </c>
      <c r="AU10" s="57" t="n">
        <v>-237207.750524</v>
      </c>
      <c r="AV10" s="57" t="n">
        <v>-265178.434658</v>
      </c>
      <c r="AW10" s="57" t="n">
        <v>-358899.523614</v>
      </c>
      <c r="AX10" s="57" t="n">
        <v>-280277.59040574</v>
      </c>
      <c r="AY10" s="57" t="n">
        <v>-287400.420726632</v>
      </c>
      <c r="AZ10" s="57" t="n">
        <v>-268996.016713979</v>
      </c>
      <c r="BA10" s="57" t="n">
        <v>-357761.887372551</v>
      </c>
      <c r="BB10" s="57" t="n">
        <v>-276694.081338</v>
      </c>
      <c r="BC10" s="57" t="n">
        <v>-292725.801059</v>
      </c>
      <c r="BD10" s="57" t="n">
        <v>-294538.947105</v>
      </c>
      <c r="BE10" s="57" t="n">
        <v>-381183.138692</v>
      </c>
      <c r="BF10" s="57" t="n">
        <v>-309492.16824</v>
      </c>
      <c r="BG10" s="57" t="n">
        <v>-318233.578781</v>
      </c>
    </row>
    <row r="11" s="36" customFormat="true" ht="14.25" hidden="false" customHeight="false" outlineLevel="0" collapsed="false">
      <c r="A11" s="58" t="s">
        <v>161</v>
      </c>
      <c r="B11" s="59" t="n">
        <v>33217.149533</v>
      </c>
      <c r="C11" s="59" t="n">
        <v>36627</v>
      </c>
      <c r="D11" s="59" t="n">
        <v>35985</v>
      </c>
      <c r="E11" s="59" t="n">
        <v>40733</v>
      </c>
      <c r="F11" s="59" t="n">
        <v>34632</v>
      </c>
      <c r="G11" s="59" t="n">
        <v>35786</v>
      </c>
      <c r="H11" s="59" t="n">
        <v>34220</v>
      </c>
      <c r="I11" s="59" t="n">
        <v>37455</v>
      </c>
      <c r="J11" s="59" t="n">
        <v>32342</v>
      </c>
      <c r="K11" s="59" t="n">
        <v>41657</v>
      </c>
      <c r="L11" s="59" t="n">
        <v>40533</v>
      </c>
      <c r="M11" s="59" t="n">
        <v>43164</v>
      </c>
      <c r="N11" s="59" t="n">
        <v>35299.1461130297</v>
      </c>
      <c r="O11" s="59" t="n">
        <v>40046.2083331346</v>
      </c>
      <c r="P11" s="59" t="n">
        <v>42717.477921401</v>
      </c>
      <c r="Q11" s="59" t="n">
        <v>44710.2256117999</v>
      </c>
      <c r="R11" s="59" t="n">
        <v>38140</v>
      </c>
      <c r="S11" s="59" t="n">
        <v>36241</v>
      </c>
      <c r="T11" s="59" t="n">
        <v>40701</v>
      </c>
      <c r="U11" s="59" t="n">
        <v>29512</v>
      </c>
      <c r="V11" s="59" t="n">
        <v>32382</v>
      </c>
      <c r="W11" s="59" t="n">
        <v>32159</v>
      </c>
      <c r="X11" s="59" t="n">
        <v>38172</v>
      </c>
      <c r="Y11" s="59" t="n">
        <v>42499</v>
      </c>
      <c r="Z11" s="59" t="n">
        <v>29003</v>
      </c>
      <c r="AA11" s="59" t="n">
        <v>31386</v>
      </c>
      <c r="AB11" s="59" t="n">
        <v>36590</v>
      </c>
      <c r="AC11" s="59" t="n">
        <v>43714</v>
      </c>
      <c r="AD11" s="59" t="n">
        <v>32175</v>
      </c>
      <c r="AE11" s="59" t="n">
        <v>35066</v>
      </c>
      <c r="AF11" s="59" t="n">
        <v>34587</v>
      </c>
      <c r="AG11" s="59" t="n">
        <v>41109</v>
      </c>
      <c r="AH11" s="59" t="n">
        <v>29997</v>
      </c>
      <c r="AI11" s="59" t="n">
        <v>31903</v>
      </c>
      <c r="AJ11" s="59" t="n">
        <v>30359</v>
      </c>
      <c r="AK11" s="59" t="n">
        <v>35944</v>
      </c>
      <c r="AL11" s="59" t="n">
        <v>35786</v>
      </c>
      <c r="AM11" s="59" t="n">
        <v>37390</v>
      </c>
      <c r="AN11" s="59" t="n">
        <v>36157</v>
      </c>
      <c r="AO11" s="60" t="n">
        <v>45838.91806</v>
      </c>
      <c r="AP11" s="59" t="n">
        <v>38288.285825</v>
      </c>
      <c r="AQ11" s="59" t="n">
        <v>41883.121635</v>
      </c>
      <c r="AR11" s="59" t="n">
        <v>44609.985292</v>
      </c>
      <c r="AS11" s="59" t="n">
        <v>53427.0910389999</v>
      </c>
      <c r="AT11" s="59" t="n">
        <v>44216.280973</v>
      </c>
      <c r="AU11" s="59" t="n">
        <v>46045.0104760001</v>
      </c>
      <c r="AV11" s="59" t="n">
        <v>47796.339342</v>
      </c>
      <c r="AW11" s="59" t="n">
        <v>63152.847386</v>
      </c>
      <c r="AX11" s="60" t="n">
        <v>49408.6710144317</v>
      </c>
      <c r="AY11" s="60" t="n">
        <v>44847.7555633707</v>
      </c>
      <c r="AZ11" s="60" t="n">
        <v>47688.0145110207</v>
      </c>
      <c r="BA11" s="60" t="n">
        <v>70741.9976824488</v>
      </c>
      <c r="BB11" s="60" t="n">
        <f aca="false">(BB9+BB10)</f>
        <v>45860.639288</v>
      </c>
      <c r="BC11" s="60" t="n">
        <f aca="false">(BC9+BC10)</f>
        <v>43793.9751530001</v>
      </c>
      <c r="BD11" s="60" t="n">
        <f aca="false">(BD9+BD10)</f>
        <v>49927.3568369999</v>
      </c>
      <c r="BE11" s="60" t="n">
        <f aca="false">(BE9+BE10)</f>
        <v>59580.8996090001</v>
      </c>
      <c r="BF11" s="60" t="n">
        <f aca="false">(BF9+BF10)</f>
        <v>52324.7667029999</v>
      </c>
      <c r="BG11" s="60" t="n">
        <f aca="false">(BG9+BG10)</f>
        <v>49959.809927</v>
      </c>
    </row>
    <row r="12" customFormat="false" ht="10.5" hidden="false" customHeight="true" outlineLevel="0" collapsed="false">
      <c r="A12" s="5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</row>
    <row r="13" customFormat="false" ht="14.25" hidden="false" customHeight="false" outlineLevel="0" collapsed="false">
      <c r="A13" s="55" t="s">
        <v>162</v>
      </c>
      <c r="B13" s="46" t="n">
        <v>1030.057011</v>
      </c>
      <c r="C13" s="46" t="n">
        <v>662</v>
      </c>
      <c r="D13" s="46" t="n">
        <v>121</v>
      </c>
      <c r="E13" s="46" t="n">
        <v>393</v>
      </c>
      <c r="F13" s="46" t="n">
        <v>457</v>
      </c>
      <c r="G13" s="46" t="n">
        <v>6442</v>
      </c>
      <c r="H13" s="46" t="n">
        <v>162</v>
      </c>
      <c r="I13" s="46" t="n">
        <v>6705</v>
      </c>
      <c r="J13" s="46" t="n">
        <v>125</v>
      </c>
      <c r="K13" s="46" t="n">
        <v>994</v>
      </c>
      <c r="L13" s="46" t="n">
        <v>2691</v>
      </c>
      <c r="M13" s="46" t="n">
        <v>594</v>
      </c>
      <c r="N13" s="46" t="n">
        <v>694</v>
      </c>
      <c r="O13" s="46" t="n">
        <v>891</v>
      </c>
      <c r="P13" s="46" t="n">
        <v>1993</v>
      </c>
      <c r="Q13" s="46" t="n">
        <v>1371</v>
      </c>
      <c r="R13" s="46" t="n">
        <v>1443</v>
      </c>
      <c r="S13" s="46" t="n">
        <v>1504</v>
      </c>
      <c r="T13" s="46" t="n">
        <v>1252</v>
      </c>
      <c r="U13" s="46" t="n">
        <v>1473</v>
      </c>
      <c r="V13" s="46" t="n">
        <v>1265</v>
      </c>
      <c r="W13" s="46" t="n">
        <v>422</v>
      </c>
      <c r="X13" s="46" t="n">
        <v>257</v>
      </c>
      <c r="Y13" s="46" t="n">
        <v>37376</v>
      </c>
      <c r="Z13" s="46" t="n">
        <v>114</v>
      </c>
      <c r="AA13" s="46" t="n">
        <v>1117</v>
      </c>
      <c r="AB13" s="46" t="n">
        <v>382</v>
      </c>
      <c r="AC13" s="46" t="n">
        <v>272</v>
      </c>
      <c r="AD13" s="46" t="n">
        <v>533</v>
      </c>
      <c r="AE13" s="46" t="n">
        <v>1760</v>
      </c>
      <c r="AF13" s="46" t="n">
        <v>34203</v>
      </c>
      <c r="AG13" s="46" t="n">
        <v>379</v>
      </c>
      <c r="AH13" s="46" t="n">
        <v>665</v>
      </c>
      <c r="AI13" s="46" t="n">
        <v>462</v>
      </c>
      <c r="AJ13" s="46" t="n">
        <v>-166</v>
      </c>
      <c r="AK13" s="46" t="n">
        <v>775</v>
      </c>
      <c r="AL13" s="46" t="n">
        <v>509</v>
      </c>
      <c r="AM13" s="46" t="n">
        <v>371</v>
      </c>
      <c r="AN13" s="46" t="n">
        <v>387</v>
      </c>
      <c r="AO13" s="46" t="n">
        <v>4968</v>
      </c>
      <c r="AP13" s="46" t="n">
        <v>232.965</v>
      </c>
      <c r="AQ13" s="46" t="n">
        <v>332.525</v>
      </c>
      <c r="AR13" s="46" t="n">
        <v>111.501</v>
      </c>
      <c r="AS13" s="46" t="n">
        <v>1047.15</v>
      </c>
      <c r="AT13" s="46" t="n">
        <v>8193.99</v>
      </c>
      <c r="AU13" s="46" t="n">
        <v>495.92</v>
      </c>
      <c r="AV13" s="46" t="n">
        <v>285.558000000001</v>
      </c>
      <c r="AW13" s="46" t="n">
        <v>982.655999999999</v>
      </c>
      <c r="AX13" s="46" t="n">
        <v>417.659983</v>
      </c>
      <c r="AY13" s="46" t="n">
        <v>855.336789</v>
      </c>
      <c r="AZ13" s="46" t="n">
        <v>155.544747</v>
      </c>
      <c r="BA13" s="46" t="n">
        <v>999.072973</v>
      </c>
      <c r="BB13" s="46" t="n">
        <v>367.865484</v>
      </c>
      <c r="BC13" s="46" t="n">
        <v>195.379499</v>
      </c>
      <c r="BD13" s="46" t="n">
        <v>80.085966</v>
      </c>
      <c r="BE13" s="46" t="n">
        <v>3625.847801</v>
      </c>
      <c r="BF13" s="46" t="n">
        <v>88.040131</v>
      </c>
      <c r="BG13" s="46" t="n">
        <v>6563.734863</v>
      </c>
    </row>
    <row r="14" customFormat="false" ht="14.25" hidden="false" customHeight="false" outlineLevel="0" collapsed="false">
      <c r="A14" s="61" t="s">
        <v>163</v>
      </c>
      <c r="B14" s="46" t="n">
        <v>-14325.051616</v>
      </c>
      <c r="C14" s="46" t="n">
        <v>-15818</v>
      </c>
      <c r="D14" s="46" t="n">
        <v>-14971</v>
      </c>
      <c r="E14" s="46" t="n">
        <v>-15893</v>
      </c>
      <c r="F14" s="46" t="n">
        <v>-14452</v>
      </c>
      <c r="G14" s="46" t="n">
        <v>-14965</v>
      </c>
      <c r="H14" s="46" t="n">
        <v>-14176</v>
      </c>
      <c r="I14" s="46" t="n">
        <v>-14666</v>
      </c>
      <c r="J14" s="46" t="n">
        <v>-13459</v>
      </c>
      <c r="K14" s="46" t="n">
        <v>-18587</v>
      </c>
      <c r="L14" s="46" t="n">
        <v>-19561</v>
      </c>
      <c r="M14" s="46" t="n">
        <v>-18022</v>
      </c>
      <c r="N14" s="46" t="n">
        <v>-15862.1461130297</v>
      </c>
      <c r="O14" s="46" t="n">
        <v>-17143.2083331346</v>
      </c>
      <c r="P14" s="46" t="n">
        <v>-17856.477921401</v>
      </c>
      <c r="Q14" s="46" t="n">
        <v>-18764.2256117999</v>
      </c>
      <c r="R14" s="46" t="n">
        <v>-18949</v>
      </c>
      <c r="S14" s="46" t="n">
        <v>-18742</v>
      </c>
      <c r="T14" s="46" t="n">
        <v>-19894</v>
      </c>
      <c r="U14" s="46" t="n">
        <v>-23708</v>
      </c>
      <c r="V14" s="46" t="n">
        <v>-20776</v>
      </c>
      <c r="W14" s="46" t="n">
        <v>-20903</v>
      </c>
      <c r="X14" s="46" t="n">
        <v>-22647</v>
      </c>
      <c r="Y14" s="46" t="n">
        <v>-21377</v>
      </c>
      <c r="Z14" s="46" t="n">
        <v>-20770</v>
      </c>
      <c r="AA14" s="46" t="n">
        <v>-20069</v>
      </c>
      <c r="AB14" s="46" t="n">
        <v>-20955</v>
      </c>
      <c r="AC14" s="46" t="n">
        <v>-23147</v>
      </c>
      <c r="AD14" s="46" t="n">
        <v>-20644</v>
      </c>
      <c r="AE14" s="46" t="n">
        <v>-22269</v>
      </c>
      <c r="AF14" s="46" t="n">
        <v>-22421</v>
      </c>
      <c r="AG14" s="46" t="n">
        <v>-24134</v>
      </c>
      <c r="AH14" s="46" t="n">
        <v>-25350</v>
      </c>
      <c r="AI14" s="46" t="n">
        <v>-18112</v>
      </c>
      <c r="AJ14" s="46" t="n">
        <v>-16880</v>
      </c>
      <c r="AK14" s="46" t="n">
        <v>-19697</v>
      </c>
      <c r="AL14" s="46" t="n">
        <v>-19893</v>
      </c>
      <c r="AM14" s="46" t="n">
        <v>-19229</v>
      </c>
      <c r="AN14" s="46" t="n">
        <v>-21157</v>
      </c>
      <c r="AO14" s="46" t="n">
        <v>-22430.91806</v>
      </c>
      <c r="AP14" s="46" t="n">
        <v>-23158.864131</v>
      </c>
      <c r="AQ14" s="46" t="n">
        <v>-25911.077</v>
      </c>
      <c r="AR14" s="46" t="n">
        <v>-26025.823753</v>
      </c>
      <c r="AS14" s="46" t="n">
        <v>-27169.91442</v>
      </c>
      <c r="AT14" s="46" t="n">
        <v>-26799.643973</v>
      </c>
      <c r="AU14" s="46" t="n">
        <v>-34295.749476</v>
      </c>
      <c r="AV14" s="46" t="n">
        <v>-30471.997342</v>
      </c>
      <c r="AW14" s="46" t="n">
        <v>-28892.397526</v>
      </c>
      <c r="AX14" s="46" t="n">
        <v>-27909.5888288169</v>
      </c>
      <c r="AY14" s="46" t="n">
        <v>-31046.9657017125</v>
      </c>
      <c r="AZ14" s="46" t="n">
        <v>-29075.8374171007</v>
      </c>
      <c r="BA14" s="46" t="n">
        <v>-34404.3933593699</v>
      </c>
      <c r="BB14" s="46" t="n">
        <v>-31890.80632357</v>
      </c>
      <c r="BC14" s="46" t="n">
        <v>-33091.13916843</v>
      </c>
      <c r="BD14" s="46" t="n">
        <v>-32416.164449</v>
      </c>
      <c r="BE14" s="46" t="n">
        <v>-35934.501836</v>
      </c>
      <c r="BF14" s="46" t="n">
        <v>-32443.84979895</v>
      </c>
      <c r="BG14" s="46" t="n">
        <v>-34951.50293205</v>
      </c>
    </row>
    <row r="15" customFormat="false" ht="14.25" hidden="false" customHeight="false" outlineLevel="0" collapsed="false">
      <c r="A15" s="55" t="s">
        <v>44</v>
      </c>
      <c r="B15" s="46" t="n">
        <v>617.409253</v>
      </c>
      <c r="C15" s="46" t="n">
        <v>881</v>
      </c>
      <c r="D15" s="46" t="n">
        <v>675</v>
      </c>
      <c r="E15" s="46" t="n">
        <v>1007</v>
      </c>
      <c r="F15" s="46" t="n">
        <v>2416</v>
      </c>
      <c r="G15" s="46" t="n">
        <v>1543</v>
      </c>
      <c r="H15" s="46" t="n">
        <v>1704</v>
      </c>
      <c r="I15" s="46" t="n">
        <v>1902</v>
      </c>
      <c r="J15" s="46" t="n">
        <v>2550</v>
      </c>
      <c r="K15" s="46" t="n">
        <v>1227</v>
      </c>
      <c r="L15" s="46" t="n">
        <v>1287</v>
      </c>
      <c r="M15" s="46" t="n">
        <v>1345</v>
      </c>
      <c r="N15" s="46" t="n">
        <v>1150</v>
      </c>
      <c r="O15" s="46" t="n">
        <v>2257</v>
      </c>
      <c r="P15" s="46" t="n">
        <v>220</v>
      </c>
      <c r="Q15" s="46" t="n">
        <v>660</v>
      </c>
      <c r="R15" s="46" t="n">
        <v>1271</v>
      </c>
      <c r="S15" s="46" t="n">
        <v>1151</v>
      </c>
      <c r="T15" s="46" t="n">
        <v>1101</v>
      </c>
      <c r="U15" s="46" t="n">
        <v>1782</v>
      </c>
      <c r="V15" s="46" t="n">
        <v>2033</v>
      </c>
      <c r="W15" s="46" t="n">
        <v>1559</v>
      </c>
      <c r="X15" s="46" t="n">
        <v>1593</v>
      </c>
      <c r="Y15" s="46" t="n">
        <v>3452</v>
      </c>
      <c r="Z15" s="46" t="n">
        <v>2235</v>
      </c>
      <c r="AA15" s="46" t="n">
        <v>2153</v>
      </c>
      <c r="AB15" s="46" t="n">
        <v>1911</v>
      </c>
      <c r="AC15" s="46" t="n">
        <v>1847</v>
      </c>
      <c r="AD15" s="46" t="n">
        <v>1890</v>
      </c>
      <c r="AE15" s="46" t="n">
        <v>2687</v>
      </c>
      <c r="AF15" s="46" t="n">
        <v>1274</v>
      </c>
      <c r="AG15" s="46" t="n">
        <v>1539</v>
      </c>
      <c r="AH15" s="46" t="n">
        <v>2251</v>
      </c>
      <c r="AI15" s="46" t="n">
        <v>2289</v>
      </c>
      <c r="AJ15" s="46" t="n">
        <v>1877</v>
      </c>
      <c r="AK15" s="46" t="n">
        <v>1325</v>
      </c>
      <c r="AL15" s="46" t="n">
        <v>1676</v>
      </c>
      <c r="AM15" s="46" t="n">
        <v>1887</v>
      </c>
      <c r="AN15" s="46" t="n">
        <v>1676</v>
      </c>
      <c r="AO15" s="46" t="n">
        <v>1988</v>
      </c>
      <c r="AP15" s="46" t="n">
        <v>2494.117</v>
      </c>
      <c r="AQ15" s="46" t="n">
        <v>3084.286</v>
      </c>
      <c r="AR15" s="46" t="n">
        <v>3662.12</v>
      </c>
      <c r="AS15" s="46" t="n">
        <v>6257.46</v>
      </c>
      <c r="AT15" s="46" t="n">
        <v>4445.284</v>
      </c>
      <c r="AU15" s="46" t="n">
        <v>3836.566</v>
      </c>
      <c r="AV15" s="46" t="n">
        <v>3870.279</v>
      </c>
      <c r="AW15" s="46" t="n">
        <v>4510.01</v>
      </c>
      <c r="AX15" s="46" t="n">
        <v>3426.2593523679</v>
      </c>
      <c r="AY15" s="46" t="n">
        <v>3529.5100605804</v>
      </c>
      <c r="AZ15" s="46" t="n">
        <v>3560.998374848</v>
      </c>
      <c r="BA15" s="46" t="n">
        <v>6195.2996774498</v>
      </c>
      <c r="BB15" s="46" t="n">
        <v>4550.3464375192</v>
      </c>
      <c r="BC15" s="46" t="n">
        <v>3723.1377130955</v>
      </c>
      <c r="BD15" s="46" t="n">
        <v>3436.8351336831</v>
      </c>
      <c r="BE15" s="46" t="n">
        <v>3606.69543647489</v>
      </c>
      <c r="BF15" s="46" t="n">
        <v>3462.490040806</v>
      </c>
      <c r="BG15" s="46" t="n">
        <v>3646.7708300699</v>
      </c>
    </row>
    <row r="16" customFormat="false" ht="14.25" hidden="false" customHeight="false" outlineLevel="0" collapsed="false">
      <c r="A16" s="62" t="s">
        <v>164</v>
      </c>
      <c r="B16" s="46" t="n">
        <v>-2240.621834</v>
      </c>
      <c r="C16" s="46" t="n">
        <v>-3035</v>
      </c>
      <c r="D16" s="46" t="n">
        <v>-3370</v>
      </c>
      <c r="E16" s="46" t="n">
        <v>-2140</v>
      </c>
      <c r="F16" s="46" t="n">
        <v>-1661</v>
      </c>
      <c r="G16" s="46" t="n">
        <v>-2004</v>
      </c>
      <c r="H16" s="46" t="n">
        <v>-1566</v>
      </c>
      <c r="I16" s="46" t="n">
        <v>-1977</v>
      </c>
      <c r="J16" s="46" t="n">
        <v>-1488</v>
      </c>
      <c r="K16" s="46" t="n">
        <v>-4014</v>
      </c>
      <c r="L16" s="46" t="n">
        <v>-3523</v>
      </c>
      <c r="M16" s="46" t="n">
        <v>-2344</v>
      </c>
      <c r="N16" s="46" t="n">
        <v>-1977</v>
      </c>
      <c r="O16" s="46" t="n">
        <v>-2386</v>
      </c>
      <c r="P16" s="46" t="n">
        <v>-2106</v>
      </c>
      <c r="Q16" s="46" t="n">
        <v>-1950</v>
      </c>
      <c r="R16" s="46" t="n">
        <v>-2706</v>
      </c>
      <c r="S16" s="46" t="n">
        <v>-2662</v>
      </c>
      <c r="T16" s="46" t="n">
        <v>-2835</v>
      </c>
      <c r="U16" s="46" t="n">
        <v>-3766</v>
      </c>
      <c r="V16" s="46" t="n">
        <v>-3285</v>
      </c>
      <c r="W16" s="46" t="n">
        <v>-4882</v>
      </c>
      <c r="X16" s="46" t="n">
        <v>-4305</v>
      </c>
      <c r="Y16" s="46" t="n">
        <v>-5845</v>
      </c>
      <c r="Z16" s="46" t="n">
        <v>-3866</v>
      </c>
      <c r="AA16" s="46" t="n">
        <v>-3515</v>
      </c>
      <c r="AB16" s="46" t="n">
        <v>-3759</v>
      </c>
      <c r="AC16" s="46" t="n">
        <v>-3017</v>
      </c>
      <c r="AD16" s="46" t="n">
        <v>-3996</v>
      </c>
      <c r="AE16" s="46" t="n">
        <v>-4420</v>
      </c>
      <c r="AF16" s="46" t="n">
        <v>-6398</v>
      </c>
      <c r="AG16" s="46" t="n">
        <v>-3038</v>
      </c>
      <c r="AH16" s="46" t="n">
        <v>-4995</v>
      </c>
      <c r="AI16" s="46" t="n">
        <v>-5245</v>
      </c>
      <c r="AJ16" s="46" t="n">
        <v>-4030</v>
      </c>
      <c r="AK16" s="46" t="n">
        <v>-2636</v>
      </c>
      <c r="AL16" s="46" t="n">
        <v>-3746</v>
      </c>
      <c r="AM16" s="46" t="n">
        <v>-3887</v>
      </c>
      <c r="AN16" s="46" t="n">
        <v>-3606</v>
      </c>
      <c r="AO16" s="46" t="n">
        <v>-4436</v>
      </c>
      <c r="AP16" s="46" t="n">
        <v>-4665.907</v>
      </c>
      <c r="AQ16" s="46" t="n">
        <v>-5318.047</v>
      </c>
      <c r="AR16" s="46" t="n">
        <v>-6324.891</v>
      </c>
      <c r="AS16" s="46" t="n">
        <v>-7699.955</v>
      </c>
      <c r="AT16" s="46" t="n">
        <v>-7464.851</v>
      </c>
      <c r="AU16" s="46" t="n">
        <v>-8088.107</v>
      </c>
      <c r="AV16" s="46" t="n">
        <v>-7248.304</v>
      </c>
      <c r="AW16" s="46" t="n">
        <v>-8509.358</v>
      </c>
      <c r="AX16" s="46" t="n">
        <v>-9691.7416703679</v>
      </c>
      <c r="AY16" s="46" t="n">
        <v>-10883.8198725804</v>
      </c>
      <c r="AZ16" s="46" t="n">
        <v>-9570.863269848</v>
      </c>
      <c r="BA16" s="46" t="n">
        <v>-15200.0264154498</v>
      </c>
      <c r="BB16" s="46" t="n">
        <v>-10914.5547339492</v>
      </c>
      <c r="BC16" s="46" t="n">
        <v>-11654.9836126655</v>
      </c>
      <c r="BD16" s="46" t="n">
        <v>-12675.3117556831</v>
      </c>
      <c r="BE16" s="46" t="n">
        <v>-13888.9391364749</v>
      </c>
      <c r="BF16" s="46" t="n">
        <v>-14325.379660856</v>
      </c>
      <c r="BG16" s="46" t="n">
        <v>-13125.5981420199</v>
      </c>
    </row>
    <row r="17" customFormat="false" ht="14.25" hidden="false" customHeight="false" outlineLevel="0" collapsed="false">
      <c r="A17" s="62" t="s">
        <v>165</v>
      </c>
      <c r="B17" s="46" t="n">
        <v>779.483226</v>
      </c>
      <c r="C17" s="46" t="n">
        <v>-300</v>
      </c>
      <c r="D17" s="46" t="n">
        <v>-1003</v>
      </c>
      <c r="E17" s="46" t="n">
        <v>636</v>
      </c>
      <c r="F17" s="46" t="n">
        <v>-1073</v>
      </c>
      <c r="G17" s="46" t="n">
        <v>1739</v>
      </c>
      <c r="H17" s="46" t="n">
        <v>-482</v>
      </c>
      <c r="I17" s="46" t="n">
        <v>1312</v>
      </c>
      <c r="J17" s="46" t="n">
        <v>913</v>
      </c>
      <c r="K17" s="46" t="n">
        <v>-166</v>
      </c>
      <c r="L17" s="46" t="n">
        <v>-118</v>
      </c>
      <c r="M17" s="46" t="n">
        <v>-634</v>
      </c>
      <c r="N17" s="46" t="n">
        <v>-542</v>
      </c>
      <c r="O17" s="46" t="n">
        <v>858</v>
      </c>
      <c r="P17" s="46" t="n">
        <v>-383</v>
      </c>
      <c r="Q17" s="46" t="n">
        <v>-374</v>
      </c>
      <c r="R17" s="46" t="n">
        <v>-91</v>
      </c>
      <c r="S17" s="46" t="n">
        <v>-1345</v>
      </c>
      <c r="T17" s="46" t="n">
        <v>18</v>
      </c>
      <c r="U17" s="46" t="n">
        <v>-1293</v>
      </c>
      <c r="V17" s="46" t="n">
        <v>2072</v>
      </c>
      <c r="W17" s="46" t="n">
        <v>-5</v>
      </c>
      <c r="X17" s="46" t="n">
        <v>83</v>
      </c>
      <c r="Y17" s="46" t="n">
        <v>-3831</v>
      </c>
      <c r="Z17" s="46" t="n">
        <v>911</v>
      </c>
      <c r="AA17" s="46" t="n">
        <v>-882</v>
      </c>
      <c r="AB17" s="46" t="n">
        <v>1550</v>
      </c>
      <c r="AC17" s="46" t="n">
        <v>-1127</v>
      </c>
      <c r="AD17" s="46" t="n">
        <v>-643</v>
      </c>
      <c r="AE17" s="46" t="n">
        <v>-176</v>
      </c>
      <c r="AF17" s="46" t="n">
        <v>-717</v>
      </c>
      <c r="AG17" s="46" t="n">
        <v>451</v>
      </c>
      <c r="AH17" s="46" t="n">
        <v>6833</v>
      </c>
      <c r="AI17" s="46" t="n">
        <v>-3043</v>
      </c>
      <c r="AJ17" s="46" t="n">
        <v>-2526</v>
      </c>
      <c r="AK17" s="46" t="n">
        <v>-2071</v>
      </c>
      <c r="AL17" s="46" t="n">
        <v>925</v>
      </c>
      <c r="AM17" s="46" t="n">
        <v>648</v>
      </c>
      <c r="AN17" s="46" t="n">
        <v>4585</v>
      </c>
      <c r="AO17" s="46" t="n">
        <v>539</v>
      </c>
      <c r="AP17" s="46" t="n">
        <v>-5643.893</v>
      </c>
      <c r="AQ17" s="46" t="n">
        <v>10545.38</v>
      </c>
      <c r="AR17" s="46" t="n">
        <v>2071.533</v>
      </c>
      <c r="AS17" s="46" t="n">
        <v>-8751.705</v>
      </c>
      <c r="AT17" s="46" t="n">
        <v>-5733.029</v>
      </c>
      <c r="AU17" s="46" t="n">
        <v>-575.495</v>
      </c>
      <c r="AV17" s="46" t="n">
        <v>2565.016</v>
      </c>
      <c r="AW17" s="46" t="n">
        <v>-589.206</v>
      </c>
      <c r="AX17" s="46" t="n">
        <v>-1593.0559026078</v>
      </c>
      <c r="AY17" s="46" t="n">
        <v>887.793668410742</v>
      </c>
      <c r="AZ17" s="46" t="n">
        <v>-1134.84466443121</v>
      </c>
      <c r="BA17" s="46" t="n">
        <v>-762.00888000112</v>
      </c>
      <c r="BB17" s="46" t="n">
        <v>98.0676816425765</v>
      </c>
      <c r="BC17" s="46" t="n">
        <v>-929.324524738344</v>
      </c>
      <c r="BD17" s="46" t="n">
        <v>-698.154335507064</v>
      </c>
      <c r="BE17" s="46" t="n">
        <v>-1041.02227740131</v>
      </c>
      <c r="BF17" s="46" t="n">
        <v>-480.007173311606</v>
      </c>
      <c r="BG17" s="46" t="n">
        <v>-234.840562270201</v>
      </c>
    </row>
    <row r="18" customFormat="false" ht="14.25" hidden="false" customHeight="false" outlineLevel="0" collapsed="false">
      <c r="A18" s="63" t="s">
        <v>166</v>
      </c>
      <c r="B18" s="46" t="n">
        <v>-316.214103</v>
      </c>
      <c r="C18" s="46" t="n">
        <v>180</v>
      </c>
      <c r="D18" s="46" t="n">
        <v>-524</v>
      </c>
      <c r="E18" s="46" t="n">
        <v>-165</v>
      </c>
      <c r="F18" s="46" t="n">
        <v>25</v>
      </c>
      <c r="G18" s="46" t="n">
        <v>377</v>
      </c>
      <c r="H18" s="46" t="n">
        <v>-137</v>
      </c>
      <c r="I18" s="46" t="n">
        <v>-910</v>
      </c>
      <c r="J18" s="46" t="n">
        <v>-218</v>
      </c>
      <c r="K18" s="46" t="n">
        <v>-1145</v>
      </c>
      <c r="L18" s="46" t="n">
        <v>173</v>
      </c>
      <c r="M18" s="46" t="n">
        <v>-632</v>
      </c>
      <c r="N18" s="46" t="n">
        <v>56</v>
      </c>
      <c r="O18" s="46" t="n">
        <v>-289</v>
      </c>
      <c r="P18" s="46" t="n">
        <v>39</v>
      </c>
      <c r="Q18" s="46" t="n">
        <v>-78</v>
      </c>
      <c r="R18" s="46" t="n">
        <v>-306</v>
      </c>
      <c r="S18" s="46" t="n">
        <v>-305</v>
      </c>
      <c r="T18" s="46" t="n">
        <v>-84</v>
      </c>
      <c r="U18" s="46" t="n">
        <v>820</v>
      </c>
      <c r="V18" s="46" t="n">
        <v>-346</v>
      </c>
      <c r="W18" s="46" t="n">
        <v>52</v>
      </c>
      <c r="X18" s="46" t="n">
        <v>236</v>
      </c>
      <c r="Y18" s="46" t="n">
        <v>100</v>
      </c>
      <c r="Z18" s="46" t="n">
        <v>3</v>
      </c>
      <c r="AA18" s="46" t="n">
        <v>-120</v>
      </c>
      <c r="AB18" s="46" t="n">
        <v>-1667</v>
      </c>
      <c r="AC18" s="46" t="n">
        <v>-358</v>
      </c>
      <c r="AD18" s="46" t="n">
        <v>-790</v>
      </c>
      <c r="AE18" s="46" t="n">
        <v>-1409</v>
      </c>
      <c r="AF18" s="46" t="n">
        <v>-1110</v>
      </c>
      <c r="AG18" s="46" t="n">
        <v>-1754</v>
      </c>
      <c r="AH18" s="46" t="n">
        <v>-1518</v>
      </c>
      <c r="AI18" s="46" t="n">
        <v>-69</v>
      </c>
      <c r="AJ18" s="46" t="n">
        <v>46</v>
      </c>
      <c r="AK18" s="46" t="n">
        <v>620</v>
      </c>
      <c r="AL18" s="46" t="n">
        <v>67</v>
      </c>
      <c r="AM18" s="46" t="n">
        <v>-241</v>
      </c>
      <c r="AN18" s="46" t="n">
        <v>342</v>
      </c>
      <c r="AO18" s="46" t="n">
        <v>408</v>
      </c>
      <c r="AP18" s="46" t="n">
        <v>-192.371</v>
      </c>
      <c r="AQ18" s="46" t="n">
        <v>2.65300000000002</v>
      </c>
      <c r="AR18" s="46" t="n">
        <v>-112.664</v>
      </c>
      <c r="AS18" s="46" t="n">
        <v>-502.62</v>
      </c>
      <c r="AT18" s="46" t="n">
        <v>234.382</v>
      </c>
      <c r="AU18" s="46" t="n">
        <v>29.258</v>
      </c>
      <c r="AV18" s="46" t="n">
        <v>-1868.913</v>
      </c>
      <c r="AW18" s="46" t="n">
        <v>-1792.981</v>
      </c>
      <c r="AX18" s="46" t="n">
        <v>-218.186932</v>
      </c>
      <c r="AY18" s="46" t="n">
        <v>504.791589</v>
      </c>
      <c r="AZ18" s="46" t="n">
        <v>-241.646377</v>
      </c>
      <c r="BA18" s="46" t="n">
        <v>375.663496</v>
      </c>
      <c r="BB18" s="46" t="n">
        <v>299.043938</v>
      </c>
      <c r="BC18" s="46" t="n">
        <v>585.183602</v>
      </c>
      <c r="BD18" s="46" t="n">
        <v>1120.607784</v>
      </c>
      <c r="BE18" s="46" t="n">
        <v>-85.2175050000002</v>
      </c>
      <c r="BF18" s="46" t="n">
        <v>616.886633</v>
      </c>
      <c r="BG18" s="46" t="n">
        <v>1430.900543</v>
      </c>
    </row>
    <row r="19" customFormat="false" ht="14.25" hidden="false" customHeight="false" outlineLevel="0" collapsed="false">
      <c r="A19" s="64" t="s">
        <v>167</v>
      </c>
      <c r="B19" s="57" t="n">
        <v>-1535.6188312808</v>
      </c>
      <c r="C19" s="57" t="n">
        <v>-1435</v>
      </c>
      <c r="D19" s="57" t="n">
        <v>-3459</v>
      </c>
      <c r="E19" s="57" t="n">
        <v>-4626</v>
      </c>
      <c r="F19" s="57" t="n">
        <v>-1320</v>
      </c>
      <c r="G19" s="57" t="n">
        <v>-1924</v>
      </c>
      <c r="H19" s="57" t="n">
        <v>-4199</v>
      </c>
      <c r="I19" s="57" t="n">
        <v>-2418</v>
      </c>
      <c r="J19" s="57" t="n">
        <v>-1592</v>
      </c>
      <c r="K19" s="57" t="n">
        <v>-1358</v>
      </c>
      <c r="L19" s="57" t="n">
        <v>-586</v>
      </c>
      <c r="M19" s="57" t="n">
        <v>-1550</v>
      </c>
      <c r="N19" s="57" t="n">
        <v>-477</v>
      </c>
      <c r="O19" s="57" t="n">
        <v>-3805</v>
      </c>
      <c r="P19" s="57" t="n">
        <v>-2156</v>
      </c>
      <c r="Q19" s="57" t="n">
        <v>-3712</v>
      </c>
      <c r="R19" s="57" t="n">
        <v>-1228</v>
      </c>
      <c r="S19" s="57" t="n">
        <v>-6307</v>
      </c>
      <c r="T19" s="57" t="n">
        <v>-4137</v>
      </c>
      <c r="U19" s="57" t="n">
        <v>-2786</v>
      </c>
      <c r="V19" s="57" t="n">
        <v>-628</v>
      </c>
      <c r="W19" s="57" t="n">
        <v>-5372</v>
      </c>
      <c r="X19" s="57" t="n">
        <v>-2239</v>
      </c>
      <c r="Y19" s="57" t="n">
        <v>-2439</v>
      </c>
      <c r="Z19" s="57" t="n">
        <v>-2142</v>
      </c>
      <c r="AA19" s="57" t="n">
        <v>-1987</v>
      </c>
      <c r="AB19" s="57" t="n">
        <v>-3087</v>
      </c>
      <c r="AC19" s="57" t="n">
        <v>-3047</v>
      </c>
      <c r="AD19" s="57" t="n">
        <v>-1755</v>
      </c>
      <c r="AE19" s="57" t="n">
        <v>-4073</v>
      </c>
      <c r="AF19" s="57" t="n">
        <v>-4356</v>
      </c>
      <c r="AG19" s="57" t="n">
        <v>-4246</v>
      </c>
      <c r="AH19" s="57" t="n">
        <v>-3966</v>
      </c>
      <c r="AI19" s="57" t="n">
        <v>-12879</v>
      </c>
      <c r="AJ19" s="57" t="n">
        <v>-2749</v>
      </c>
      <c r="AK19" s="57" t="n">
        <v>-9400</v>
      </c>
      <c r="AL19" s="57" t="n">
        <v>-995</v>
      </c>
      <c r="AM19" s="57" t="n">
        <v>-2399</v>
      </c>
      <c r="AN19" s="57" t="n">
        <v>-1333</v>
      </c>
      <c r="AO19" s="57" t="n">
        <v>-4716</v>
      </c>
      <c r="AP19" s="57" t="n">
        <v>-1786.844</v>
      </c>
      <c r="AQ19" s="57" t="n">
        <v>-2149.832</v>
      </c>
      <c r="AR19" s="57" t="n">
        <v>-1943.789</v>
      </c>
      <c r="AS19" s="57" t="n">
        <v>-4632.182</v>
      </c>
      <c r="AT19" s="57" t="n">
        <v>-3598.359</v>
      </c>
      <c r="AU19" s="57" t="n">
        <v>-1282.433</v>
      </c>
      <c r="AV19" s="57" t="n">
        <v>-1782.949</v>
      </c>
      <c r="AW19" s="57" t="n">
        <v>-6999.193</v>
      </c>
      <c r="AX19" s="57" t="n">
        <v>-2500.34953180257</v>
      </c>
      <c r="AY19" s="57" t="n">
        <v>-3146.03824981507</v>
      </c>
      <c r="AZ19" s="57" t="n">
        <v>-2809.67575466668</v>
      </c>
      <c r="BA19" s="57" t="n">
        <v>-977.554446883652</v>
      </c>
      <c r="BB19" s="57" t="n">
        <v>-1243.33150198619</v>
      </c>
      <c r="BC19" s="57" t="n">
        <v>-3049.16160789983</v>
      </c>
      <c r="BD19" s="57" t="n">
        <v>-2446.07621045136</v>
      </c>
      <c r="BE19" s="57" t="n">
        <v>-4715.73326371576</v>
      </c>
      <c r="BF19" s="57" t="n">
        <v>-2761.6948196529</v>
      </c>
      <c r="BG19" s="57" t="n">
        <v>-3567.59388934376</v>
      </c>
    </row>
    <row r="20" customFormat="false" ht="14.25" hidden="false" customHeight="false" outlineLevel="0" collapsed="false">
      <c r="A20" s="43" t="s">
        <v>168</v>
      </c>
      <c r="B20" s="44" t="n">
        <v>-15990.5568942808</v>
      </c>
      <c r="C20" s="44" t="n">
        <v>-18865</v>
      </c>
      <c r="D20" s="44" t="n">
        <v>-22531</v>
      </c>
      <c r="E20" s="44" t="n">
        <v>-20788</v>
      </c>
      <c r="F20" s="44" t="n">
        <v>-15608</v>
      </c>
      <c r="G20" s="44" t="n">
        <v>-8791</v>
      </c>
      <c r="H20" s="44" t="n">
        <v>-18694</v>
      </c>
      <c r="I20" s="44" t="n">
        <v>-10052</v>
      </c>
      <c r="J20" s="44" t="n">
        <v>-13169</v>
      </c>
      <c r="K20" s="44" t="n">
        <v>-23049</v>
      </c>
      <c r="L20" s="44" t="n">
        <v>-19637</v>
      </c>
      <c r="M20" s="44" t="n">
        <v>-21243</v>
      </c>
      <c r="N20" s="44" t="n">
        <v>-16958.1461130297</v>
      </c>
      <c r="O20" s="44" t="n">
        <v>-19617.2083331346</v>
      </c>
      <c r="P20" s="44" t="n">
        <v>-20249.477921401</v>
      </c>
      <c r="Q20" s="44" t="n">
        <v>-22847.2256117999</v>
      </c>
      <c r="R20" s="44" t="n">
        <v>-20549</v>
      </c>
      <c r="S20" s="44" t="n">
        <v>-26582</v>
      </c>
      <c r="T20" s="44" t="n">
        <v>-24672</v>
      </c>
      <c r="U20" s="44" t="n">
        <v>-27515</v>
      </c>
      <c r="V20" s="44" t="n">
        <v>-19666</v>
      </c>
      <c r="W20" s="44" t="n">
        <v>-29048</v>
      </c>
      <c r="X20" s="44" t="n">
        <v>-26992</v>
      </c>
      <c r="Y20" s="44" t="n">
        <v>7490</v>
      </c>
      <c r="Z20" s="44" t="n">
        <v>-23696</v>
      </c>
      <c r="AA20" s="44" t="n">
        <v>-23044</v>
      </c>
      <c r="AB20" s="44" t="n">
        <v>-25521</v>
      </c>
      <c r="AC20" s="44" t="n">
        <v>-28601</v>
      </c>
      <c r="AD20" s="44" t="n">
        <v>-25496</v>
      </c>
      <c r="AE20" s="44" t="n">
        <v>-27837</v>
      </c>
      <c r="AF20" s="44" t="n">
        <v>1927</v>
      </c>
      <c r="AG20" s="44" t="n">
        <v>-31244</v>
      </c>
      <c r="AH20" s="44" t="n">
        <v>-24271</v>
      </c>
      <c r="AI20" s="44" t="n">
        <v>-36870</v>
      </c>
      <c r="AJ20" s="44" t="n">
        <v>-24738</v>
      </c>
      <c r="AK20" s="44" t="n">
        <v>-31693</v>
      </c>
      <c r="AL20" s="44" t="n">
        <v>-21814</v>
      </c>
      <c r="AM20" s="44" t="n">
        <v>-23442</v>
      </c>
      <c r="AN20" s="44" t="n">
        <v>-19678</v>
      </c>
      <c r="AO20" s="44" t="n">
        <v>-26635</v>
      </c>
      <c r="AP20" s="44" t="n">
        <v>-34200.69</v>
      </c>
      <c r="AQ20" s="44" t="n">
        <v>-20422.424</v>
      </c>
      <c r="AR20" s="44" t="n">
        <v>-27081.069</v>
      </c>
      <c r="AS20" s="44" t="n">
        <v>-41795.298</v>
      </c>
      <c r="AT20" s="44" t="n">
        <v>-30722.226973</v>
      </c>
      <c r="AU20" s="44" t="n">
        <v>-39880.040476</v>
      </c>
      <c r="AV20" s="44" t="n">
        <v>-34651.310342</v>
      </c>
      <c r="AW20" s="44" t="n">
        <v>-41290.469526</v>
      </c>
      <c r="AX20" s="44" t="n">
        <v>-38047.6833182273</v>
      </c>
      <c r="AY20" s="44" t="n">
        <v>-39280.8972921168</v>
      </c>
      <c r="AZ20" s="44" t="n">
        <v>-39093.6583801986</v>
      </c>
      <c r="BA20" s="44" t="n">
        <v>-43773.6379892546</v>
      </c>
      <c r="BB20" s="44" t="n">
        <v>-38550.3886713436</v>
      </c>
      <c r="BC20" s="44" t="n">
        <v>-44206.9851236382</v>
      </c>
      <c r="BD20" s="44" t="n">
        <v>-43589.2003809584</v>
      </c>
      <c r="BE20" s="44" t="n">
        <v>-48402.1344521171</v>
      </c>
      <c r="BF20" s="44" t="n">
        <v>-45814.6868219645</v>
      </c>
      <c r="BG20" s="44" t="n">
        <v>-39967.198256614</v>
      </c>
    </row>
    <row r="21" customFormat="false" ht="14.25" hidden="false" customHeight="false" outlineLevel="0" collapsed="false">
      <c r="A21" s="62" t="s">
        <v>169</v>
      </c>
      <c r="B21" s="46" t="n">
        <v>17226.5926387192</v>
      </c>
      <c r="C21" s="46" t="n">
        <v>17762</v>
      </c>
      <c r="D21" s="46" t="n">
        <v>13455</v>
      </c>
      <c r="E21" s="46" t="n">
        <v>19945</v>
      </c>
      <c r="F21" s="46" t="n">
        <v>19024</v>
      </c>
      <c r="G21" s="46" t="n">
        <v>26996</v>
      </c>
      <c r="H21" s="46" t="n">
        <v>15526</v>
      </c>
      <c r="I21" s="46" t="n">
        <v>27403</v>
      </c>
      <c r="J21" s="46" t="n">
        <v>19174</v>
      </c>
      <c r="K21" s="46" t="n">
        <v>18608</v>
      </c>
      <c r="L21" s="46" t="n">
        <v>20896</v>
      </c>
      <c r="M21" s="46" t="n">
        <v>21920</v>
      </c>
      <c r="N21" s="46" t="n">
        <v>18340</v>
      </c>
      <c r="O21" s="46" t="n">
        <v>20428</v>
      </c>
      <c r="P21" s="46" t="n">
        <v>22469</v>
      </c>
      <c r="Q21" s="46" t="n">
        <v>21862</v>
      </c>
      <c r="R21" s="46" t="n">
        <v>17591</v>
      </c>
      <c r="S21" s="46" t="n">
        <v>9659</v>
      </c>
      <c r="T21" s="46" t="n">
        <v>16029</v>
      </c>
      <c r="U21" s="46" t="n">
        <v>1996</v>
      </c>
      <c r="V21" s="46" t="n">
        <v>12716</v>
      </c>
      <c r="W21" s="46" t="n">
        <v>3111</v>
      </c>
      <c r="X21" s="46" t="n">
        <v>11179</v>
      </c>
      <c r="Y21" s="46" t="n">
        <v>49990</v>
      </c>
      <c r="Z21" s="46" t="n">
        <v>5308</v>
      </c>
      <c r="AA21" s="46" t="n">
        <v>8340</v>
      </c>
      <c r="AB21" s="46" t="n">
        <v>11070</v>
      </c>
      <c r="AC21" s="46" t="n">
        <v>15113</v>
      </c>
      <c r="AD21" s="46" t="n">
        <v>6679</v>
      </c>
      <c r="AE21" s="46" t="n">
        <v>7230</v>
      </c>
      <c r="AF21" s="46" t="n">
        <v>36513</v>
      </c>
      <c r="AG21" s="46" t="n">
        <v>9866</v>
      </c>
      <c r="AH21" s="46" t="n">
        <v>5726</v>
      </c>
      <c r="AI21" s="46" t="n">
        <v>-4966</v>
      </c>
      <c r="AJ21" s="46" t="n">
        <v>5620</v>
      </c>
      <c r="AK21" s="46" t="n">
        <v>4250</v>
      </c>
      <c r="AL21" s="46" t="n">
        <v>13972</v>
      </c>
      <c r="AM21" s="46" t="n">
        <v>13947</v>
      </c>
      <c r="AN21" s="46" t="n">
        <v>16479</v>
      </c>
      <c r="AO21" s="46" t="n">
        <v>21280</v>
      </c>
      <c r="AP21" s="46" t="n">
        <v>4855.078</v>
      </c>
      <c r="AQ21" s="46" t="n">
        <v>22118.682</v>
      </c>
      <c r="AR21" s="46" t="n">
        <v>16103.45</v>
      </c>
      <c r="AS21" s="46" t="n">
        <v>11631.793</v>
      </c>
      <c r="AT21" s="46" t="n">
        <v>13510.855</v>
      </c>
      <c r="AU21" s="46" t="n">
        <v>6144.634</v>
      </c>
      <c r="AV21" s="46" t="n">
        <v>13126.067</v>
      </c>
      <c r="AW21" s="46" t="n">
        <v>21862.378</v>
      </c>
      <c r="AX21" s="46" t="n">
        <v>11360.9876962044</v>
      </c>
      <c r="AY21" s="46" t="n">
        <v>5566.85827125393</v>
      </c>
      <c r="AZ21" s="46" t="n">
        <v>8594.35613082206</v>
      </c>
      <c r="BA21" s="46" t="n">
        <v>26968.3596931941</v>
      </c>
      <c r="BB21" s="46" t="n">
        <f aca="false">(++BB11+BB20)</f>
        <v>7310.2506166564</v>
      </c>
      <c r="BC21" s="46" t="n">
        <f aca="false">(++BC11+BC20)</f>
        <v>-413.009970638086</v>
      </c>
      <c r="BD21" s="46" t="n">
        <f aca="false">(++BD11+BD20)</f>
        <v>6338.15645604146</v>
      </c>
      <c r="BE21" s="46" t="n">
        <f aca="false">(++BE11+BE20)</f>
        <v>11178.765156883</v>
      </c>
      <c r="BF21" s="46" t="n">
        <f aca="false">(++BF11+BF20)</f>
        <v>6510.07988103545</v>
      </c>
      <c r="BG21" s="46" t="n">
        <f aca="false">(++BG11+BG20)</f>
        <v>9992.61167038608</v>
      </c>
    </row>
    <row r="22" s="36" customFormat="true" ht="14.25" hidden="false" customHeight="false" outlineLevel="0" collapsed="false">
      <c r="A22" s="64" t="s">
        <v>170</v>
      </c>
      <c r="B22" s="57" t="n">
        <v>-4113.042824</v>
      </c>
      <c r="C22" s="57" t="n">
        <v>-4693</v>
      </c>
      <c r="D22" s="57" t="n">
        <v>-4302</v>
      </c>
      <c r="E22" s="57" t="n">
        <v>-6340</v>
      </c>
      <c r="F22" s="57" t="n">
        <v>-3886</v>
      </c>
      <c r="G22" s="57" t="n">
        <v>-8079</v>
      </c>
      <c r="H22" s="57" t="n">
        <v>-3228</v>
      </c>
      <c r="I22" s="57" t="n">
        <v>-4021</v>
      </c>
      <c r="J22" s="57" t="n">
        <v>-4928</v>
      </c>
      <c r="K22" s="57" t="n">
        <v>-4823</v>
      </c>
      <c r="L22" s="57" t="n">
        <v>-13456</v>
      </c>
      <c r="M22" s="57" t="n">
        <v>-5956</v>
      </c>
      <c r="N22" s="57" t="n">
        <v>-9682</v>
      </c>
      <c r="O22" s="57" t="n">
        <v>-6321</v>
      </c>
      <c r="P22" s="57" t="n">
        <v>-13577</v>
      </c>
      <c r="Q22" s="57" t="n">
        <v>-5974</v>
      </c>
      <c r="R22" s="57" t="n">
        <v>1465</v>
      </c>
      <c r="S22" s="57" t="n">
        <v>-3076</v>
      </c>
      <c r="T22" s="57" t="n">
        <v>-3870</v>
      </c>
      <c r="U22" s="57" t="n">
        <v>-7867</v>
      </c>
      <c r="V22" s="57" t="n">
        <v>-2142</v>
      </c>
      <c r="W22" s="57" t="n">
        <v>317</v>
      </c>
      <c r="X22" s="57" t="n">
        <v>2383</v>
      </c>
      <c r="Y22" s="57" t="n">
        <v>-7522</v>
      </c>
      <c r="Z22" s="57" t="n">
        <v>-357</v>
      </c>
      <c r="AA22" s="57" t="n">
        <v>-11519</v>
      </c>
      <c r="AB22" s="57" t="n">
        <v>-5203</v>
      </c>
      <c r="AC22" s="57" t="n">
        <v>-11634</v>
      </c>
      <c r="AD22" s="57" t="n">
        <v>-1632</v>
      </c>
      <c r="AE22" s="57" t="n">
        <v>457</v>
      </c>
      <c r="AF22" s="57" t="n">
        <v>-24842</v>
      </c>
      <c r="AG22" s="57" t="n">
        <v>-9791</v>
      </c>
      <c r="AH22" s="57" t="n">
        <v>2528</v>
      </c>
      <c r="AI22" s="57" t="n">
        <v>-615</v>
      </c>
      <c r="AJ22" s="57" t="n">
        <v>-640</v>
      </c>
      <c r="AK22" s="57" t="n">
        <v>-10129</v>
      </c>
      <c r="AL22" s="57" t="n">
        <v>-4879</v>
      </c>
      <c r="AM22" s="57" t="n">
        <v>-4550</v>
      </c>
      <c r="AN22" s="57" t="n">
        <v>-6846</v>
      </c>
      <c r="AO22" s="57" t="n">
        <v>-13060</v>
      </c>
      <c r="AP22" s="57" t="n">
        <v>-3227.159</v>
      </c>
      <c r="AQ22" s="57" t="n">
        <v>-10894.986</v>
      </c>
      <c r="AR22" s="57" t="n">
        <v>-6366.648</v>
      </c>
      <c r="AS22" s="57" t="n">
        <v>2546.105</v>
      </c>
      <c r="AT22" s="57" t="n">
        <v>-1170.247</v>
      </c>
      <c r="AU22" s="57" t="n">
        <v>-2432.992</v>
      </c>
      <c r="AV22" s="57" t="n">
        <v>-6932.33</v>
      </c>
      <c r="AW22" s="57" t="n">
        <v>-5389.512</v>
      </c>
      <c r="AX22" s="57" t="n">
        <v>-7312.03410123193</v>
      </c>
      <c r="AY22" s="57" t="n">
        <v>-2742.36918223193</v>
      </c>
      <c r="AZ22" s="57" t="n">
        <v>-349.589219231933</v>
      </c>
      <c r="BA22" s="57" t="n">
        <v>-9749.87320730421</v>
      </c>
      <c r="BB22" s="57" t="n">
        <v>-1810.539122</v>
      </c>
      <c r="BC22" s="57" t="n">
        <v>-1435.790371</v>
      </c>
      <c r="BD22" s="57" t="n">
        <v>-4488.50732</v>
      </c>
      <c r="BE22" s="57" t="n">
        <v>1246.061257</v>
      </c>
      <c r="BF22" s="57" t="n">
        <v>-2938.549302</v>
      </c>
      <c r="BG22" s="57" t="n">
        <v>-4689.91397</v>
      </c>
    </row>
    <row r="23" customFormat="false" ht="28.5" hidden="false" customHeight="true" outlineLevel="0" collapsed="false">
      <c r="A23" s="43" t="s">
        <v>171</v>
      </c>
      <c r="B23" s="44" t="n">
        <v>13113.5498147192</v>
      </c>
      <c r="C23" s="44" t="n">
        <v>13069</v>
      </c>
      <c r="D23" s="44" t="n">
        <v>9152</v>
      </c>
      <c r="E23" s="44" t="n">
        <v>13605</v>
      </c>
      <c r="F23" s="44" t="n">
        <v>15138</v>
      </c>
      <c r="G23" s="44" t="n">
        <v>18917</v>
      </c>
      <c r="H23" s="44" t="n">
        <v>12298</v>
      </c>
      <c r="I23" s="44" t="n">
        <v>23382</v>
      </c>
      <c r="J23" s="44" t="n">
        <v>14245</v>
      </c>
      <c r="K23" s="44" t="n">
        <v>13786</v>
      </c>
      <c r="L23" s="44" t="n">
        <v>7441</v>
      </c>
      <c r="M23" s="44" t="n">
        <v>15964</v>
      </c>
      <c r="N23" s="44" t="n">
        <v>8658</v>
      </c>
      <c r="O23" s="44" t="n">
        <v>14107</v>
      </c>
      <c r="P23" s="44" t="n">
        <v>8892</v>
      </c>
      <c r="Q23" s="44" t="n">
        <v>15888</v>
      </c>
      <c r="R23" s="44" t="n">
        <v>19056</v>
      </c>
      <c r="S23" s="44" t="n">
        <v>6584</v>
      </c>
      <c r="T23" s="44" t="n">
        <v>12158</v>
      </c>
      <c r="U23" s="44" t="n">
        <v>-5871</v>
      </c>
      <c r="V23" s="44" t="n">
        <v>10574</v>
      </c>
      <c r="W23" s="44" t="n">
        <v>3428</v>
      </c>
      <c r="X23" s="44" t="n">
        <v>13562</v>
      </c>
      <c r="Y23" s="44" t="n">
        <v>42468</v>
      </c>
      <c r="Z23" s="44" t="n">
        <v>4950</v>
      </c>
      <c r="AA23" s="44" t="n">
        <v>-3178</v>
      </c>
      <c r="AB23" s="44" t="n">
        <v>5868</v>
      </c>
      <c r="AC23" s="44" t="n">
        <v>3478</v>
      </c>
      <c r="AD23" s="44" t="n">
        <v>5047</v>
      </c>
      <c r="AE23" s="44" t="n">
        <v>7686</v>
      </c>
      <c r="AF23" s="44" t="n">
        <v>11671</v>
      </c>
      <c r="AG23" s="44" t="n">
        <v>76</v>
      </c>
      <c r="AH23" s="44" t="n">
        <v>8253</v>
      </c>
      <c r="AI23" s="44" t="n">
        <v>-5581</v>
      </c>
      <c r="AJ23" s="44" t="n">
        <v>4981</v>
      </c>
      <c r="AK23" s="44" t="n">
        <v>-5879</v>
      </c>
      <c r="AL23" s="44" t="n">
        <v>9093</v>
      </c>
      <c r="AM23" s="44" t="n">
        <v>9397</v>
      </c>
      <c r="AN23" s="44" t="n">
        <v>9633</v>
      </c>
      <c r="AO23" s="44" t="n">
        <v>8220</v>
      </c>
      <c r="AP23" s="44" t="n">
        <v>1627.919</v>
      </c>
      <c r="AQ23" s="44" t="n">
        <v>11223.696</v>
      </c>
      <c r="AR23" s="44" t="n">
        <v>9736.802</v>
      </c>
      <c r="AS23" s="44" t="n">
        <v>14177.898</v>
      </c>
      <c r="AT23" s="44" t="n">
        <v>12340.608</v>
      </c>
      <c r="AU23" s="44" t="n">
        <v>3711.642</v>
      </c>
      <c r="AV23" s="44" t="n">
        <v>6193.737</v>
      </c>
      <c r="AW23" s="44" t="n">
        <v>16472.866</v>
      </c>
      <c r="AX23" s="44" t="n">
        <v>4048.95359497244</v>
      </c>
      <c r="AY23" s="44" t="n">
        <v>2824.489089022</v>
      </c>
      <c r="AZ23" s="44" t="n">
        <v>8244.76691159013</v>
      </c>
      <c r="BA23" s="44" t="n">
        <v>17218.4864858899</v>
      </c>
      <c r="BB23" s="44" t="n">
        <f aca="false">+BB21+BB22</f>
        <v>5499.7114946564</v>
      </c>
      <c r="BC23" s="44" t="n">
        <f aca="false">(+BC21+BC22)</f>
        <v>-1848.80034163809</v>
      </c>
      <c r="BD23" s="44" t="n">
        <f aca="false">+BD21+BD22</f>
        <v>1849.64913604146</v>
      </c>
      <c r="BE23" s="44" t="n">
        <f aca="false">(+BE21+BE22)</f>
        <v>12424.826413883</v>
      </c>
      <c r="BF23" s="44" t="n">
        <f aca="false">(+BF21+BF22)</f>
        <v>3571.53057903545</v>
      </c>
      <c r="BG23" s="44" t="n">
        <f aca="false">(+BG21+BG22)</f>
        <v>5302.69770038607</v>
      </c>
    </row>
    <row r="24" customFormat="false" ht="28.5" hidden="false" customHeight="true" outlineLevel="0" collapsed="false">
      <c r="A24" s="43" t="s">
        <v>172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 t="n">
        <v>471.966486066293</v>
      </c>
      <c r="AY24" s="44" t="n">
        <v>-153.464063523945</v>
      </c>
      <c r="AZ24" s="44" t="n">
        <v>-39.4604223565405</v>
      </c>
      <c r="BA24" s="44" t="n">
        <v>110.999388814192</v>
      </c>
      <c r="BB24" s="44" t="n">
        <v>-394.105241</v>
      </c>
      <c r="BC24" s="44" t="n">
        <v>-39.557555</v>
      </c>
      <c r="BD24" s="44" t="n">
        <v>759.276461</v>
      </c>
      <c r="BE24" s="44" t="n">
        <v>-492.925858</v>
      </c>
      <c r="BF24" s="44" t="n">
        <v>1362.735638</v>
      </c>
      <c r="BG24" s="44" t="n">
        <v>811.768566</v>
      </c>
    </row>
    <row r="25" s="36" customFormat="true" ht="14.25" hidden="false" customHeight="false" outlineLevel="0" collapsed="false">
      <c r="A25" s="64" t="s">
        <v>173</v>
      </c>
      <c r="B25" s="57" t="n">
        <v>870.965714719199</v>
      </c>
      <c r="C25" s="57" t="n">
        <v>1187</v>
      </c>
      <c r="D25" s="57" t="n">
        <v>459</v>
      </c>
      <c r="E25" s="57" t="n">
        <v>833</v>
      </c>
      <c r="F25" s="57" t="n">
        <v>763</v>
      </c>
      <c r="G25" s="57" t="n">
        <v>917</v>
      </c>
      <c r="H25" s="57" t="n">
        <v>245</v>
      </c>
      <c r="I25" s="57" t="n">
        <v>1379</v>
      </c>
      <c r="J25" s="57" t="n">
        <v>818</v>
      </c>
      <c r="K25" s="57" t="n">
        <v>800</v>
      </c>
      <c r="L25" s="57" t="n">
        <v>1064</v>
      </c>
      <c r="M25" s="57" t="n">
        <v>1215</v>
      </c>
      <c r="N25" s="57" t="n">
        <v>894</v>
      </c>
      <c r="O25" s="57" t="n">
        <v>1133</v>
      </c>
      <c r="P25" s="57" t="n">
        <v>1111</v>
      </c>
      <c r="Q25" s="57" t="n">
        <v>1556</v>
      </c>
      <c r="R25" s="57" t="n">
        <v>1334</v>
      </c>
      <c r="S25" s="57" t="n">
        <v>1404</v>
      </c>
      <c r="T25" s="57" t="n">
        <v>1467</v>
      </c>
      <c r="U25" s="57" t="n">
        <v>1326</v>
      </c>
      <c r="V25" s="57" t="n">
        <v>1194</v>
      </c>
      <c r="W25" s="57" t="n">
        <v>1134</v>
      </c>
      <c r="X25" s="57" t="n">
        <v>1233</v>
      </c>
      <c r="Y25" s="57" t="n">
        <v>1575</v>
      </c>
      <c r="Z25" s="57" t="n">
        <v>100</v>
      </c>
      <c r="AA25" s="57" t="n">
        <v>336</v>
      </c>
      <c r="AB25" s="57" t="n">
        <v>266</v>
      </c>
      <c r="AC25" s="57" t="n">
        <v>-270</v>
      </c>
      <c r="AD25" s="57" t="n">
        <v>294</v>
      </c>
      <c r="AE25" s="57" t="n">
        <v>368</v>
      </c>
      <c r="AF25" s="57" t="n">
        <v>551</v>
      </c>
      <c r="AG25" s="57" t="n">
        <v>160</v>
      </c>
      <c r="AH25" s="57" t="n">
        <v>250</v>
      </c>
      <c r="AI25" s="57" t="n">
        <v>296</v>
      </c>
      <c r="AJ25" s="57" t="n">
        <v>206</v>
      </c>
      <c r="AK25" s="57" t="n">
        <v>562</v>
      </c>
      <c r="AL25" s="57" t="n">
        <v>259</v>
      </c>
      <c r="AM25" s="57" t="n">
        <v>347</v>
      </c>
      <c r="AN25" s="57" t="n">
        <v>436</v>
      </c>
      <c r="AO25" s="57" t="n">
        <v>436</v>
      </c>
      <c r="AP25" s="57" t="n">
        <v>153.317</v>
      </c>
      <c r="AQ25" s="57" t="n">
        <v>375.96</v>
      </c>
      <c r="AR25" s="57" t="n">
        <v>77.454</v>
      </c>
      <c r="AS25" s="57" t="n">
        <v>657.944</v>
      </c>
      <c r="AT25" s="57" t="n">
        <v>-279.122</v>
      </c>
      <c r="AU25" s="57" t="n">
        <v>-62.934</v>
      </c>
      <c r="AV25" s="57" t="n">
        <v>248.592</v>
      </c>
      <c r="AW25" s="57" t="n">
        <v>661.445</v>
      </c>
      <c r="AX25" s="57" t="n">
        <v>141.32389358963</v>
      </c>
      <c r="AY25" s="57" t="n">
        <v>203.981791595666</v>
      </c>
      <c r="AZ25" s="57" t="n">
        <v>53.7750499021124</v>
      </c>
      <c r="BA25" s="57" t="n">
        <v>426.910185115234</v>
      </c>
      <c r="BB25" s="57" t="n">
        <v>-46.7350373436132</v>
      </c>
      <c r="BC25" s="57" t="n">
        <v>-56.113351638168</v>
      </c>
      <c r="BD25" s="57" t="n">
        <v>301.97478704158</v>
      </c>
      <c r="BE25" s="57" t="n">
        <v>589.932062882906</v>
      </c>
      <c r="BF25" s="57" t="n">
        <v>506.1176600355</v>
      </c>
      <c r="BG25" s="57" t="n">
        <v>424.894670386029</v>
      </c>
    </row>
    <row r="26" customFormat="false" ht="28.5" hidden="false" customHeight="true" outlineLevel="0" collapsed="false">
      <c r="A26" s="65" t="s">
        <v>174</v>
      </c>
      <c r="B26" s="66" t="n">
        <v>12242.5841</v>
      </c>
      <c r="C26" s="66" t="n">
        <v>11882</v>
      </c>
      <c r="D26" s="66" t="n">
        <v>8693</v>
      </c>
      <c r="E26" s="66" t="n">
        <v>12772</v>
      </c>
      <c r="F26" s="66" t="n">
        <v>14375</v>
      </c>
      <c r="G26" s="66" t="n">
        <v>18000</v>
      </c>
      <c r="H26" s="66" t="n">
        <v>12053</v>
      </c>
      <c r="I26" s="66" t="n">
        <v>22003</v>
      </c>
      <c r="J26" s="66" t="n">
        <v>13427</v>
      </c>
      <c r="K26" s="66" t="n">
        <v>12986</v>
      </c>
      <c r="L26" s="66" t="n">
        <v>6377</v>
      </c>
      <c r="M26" s="66" t="n">
        <v>14749</v>
      </c>
      <c r="N26" s="66" t="n">
        <v>7764</v>
      </c>
      <c r="O26" s="66" t="n">
        <v>12974</v>
      </c>
      <c r="P26" s="66" t="n">
        <v>7781</v>
      </c>
      <c r="Q26" s="66" t="n">
        <v>14332</v>
      </c>
      <c r="R26" s="66" t="n">
        <v>17722</v>
      </c>
      <c r="S26" s="66" t="n">
        <v>5180</v>
      </c>
      <c r="T26" s="66" t="n">
        <v>10691</v>
      </c>
      <c r="U26" s="66" t="n">
        <v>-7197</v>
      </c>
      <c r="V26" s="66" t="n">
        <v>9380</v>
      </c>
      <c r="W26" s="66" t="n">
        <v>2294</v>
      </c>
      <c r="X26" s="66" t="n">
        <v>12329</v>
      </c>
      <c r="Y26" s="66" t="n">
        <v>40893</v>
      </c>
      <c r="Z26" s="66" t="n">
        <v>4850</v>
      </c>
      <c r="AA26" s="66" t="n">
        <v>-3514</v>
      </c>
      <c r="AB26" s="66" t="n">
        <v>5602</v>
      </c>
      <c r="AC26" s="66" t="n">
        <v>3747</v>
      </c>
      <c r="AD26" s="66" t="n">
        <v>4753</v>
      </c>
      <c r="AE26" s="66" t="n">
        <v>7318</v>
      </c>
      <c r="AF26" s="66" t="n">
        <v>11120</v>
      </c>
      <c r="AG26" s="66" t="n">
        <v>-84</v>
      </c>
      <c r="AH26" s="66" t="n">
        <v>8004</v>
      </c>
      <c r="AI26" s="66" t="n">
        <v>-5878</v>
      </c>
      <c r="AJ26" s="66" t="n">
        <v>4775</v>
      </c>
      <c r="AK26" s="66" t="n">
        <v>-6441</v>
      </c>
      <c r="AL26" s="66" t="n">
        <v>8834</v>
      </c>
      <c r="AM26" s="66" t="n">
        <v>9050</v>
      </c>
      <c r="AN26" s="66" t="n">
        <v>9197</v>
      </c>
      <c r="AO26" s="66" t="n">
        <v>7783</v>
      </c>
      <c r="AP26" s="66" t="n">
        <v>1474.602</v>
      </c>
      <c r="AQ26" s="66" t="n">
        <v>10847.736</v>
      </c>
      <c r="AR26" s="66" t="n">
        <v>9659.348</v>
      </c>
      <c r="AS26" s="66" t="n">
        <v>13519.954</v>
      </c>
      <c r="AT26" s="66" t="n">
        <v>12619.73</v>
      </c>
      <c r="AU26" s="66" t="n">
        <v>3774.576</v>
      </c>
      <c r="AV26" s="66" t="n">
        <v>5945.145</v>
      </c>
      <c r="AW26" s="66" t="n">
        <v>15811.421</v>
      </c>
      <c r="AX26" s="66" t="n">
        <v>4379.596067</v>
      </c>
      <c r="AY26" s="66" t="n">
        <v>2467.043345</v>
      </c>
      <c r="AZ26" s="66" t="n">
        <v>8151.531436</v>
      </c>
      <c r="BA26" s="66" t="n">
        <v>16902.5756970001</v>
      </c>
      <c r="BB26" s="66" t="n">
        <v>5152.341291</v>
      </c>
      <c r="BC26" s="66" t="n">
        <v>-1832.24454499992</v>
      </c>
      <c r="BD26" s="66" t="n">
        <v>2306.95080999989</v>
      </c>
      <c r="BE26" s="66" t="n">
        <v>11341.9684930001</v>
      </c>
      <c r="BF26" s="66" t="n">
        <v>4428.14855700003</v>
      </c>
      <c r="BG26" s="66" t="n">
        <v>5689.57159599993</v>
      </c>
    </row>
    <row r="27" customFormat="false" ht="12" hidden="false" customHeight="true" outlineLevel="0" collapsed="false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</row>
    <row r="28" customFormat="false" ht="12" hidden="false" customHeight="true" outlineLevel="0" collapsed="false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X28" s="46"/>
      <c r="AY28" s="46"/>
      <c r="AZ28" s="46"/>
      <c r="BA28" s="46"/>
      <c r="BB28" s="46"/>
      <c r="BC28" s="46"/>
      <c r="BD28" s="46"/>
      <c r="BE28" s="46"/>
      <c r="BF28" s="46"/>
      <c r="BG28" s="46"/>
    </row>
    <row r="29" customFormat="false" ht="12" hidden="false" customHeight="true" outlineLevel="0" collapsed="false">
      <c r="A29" s="68"/>
    </row>
    <row r="30" customFormat="false" ht="36" hidden="false" customHeight="true" outlineLevel="0" collapsed="false">
      <c r="A30" s="34" t="s">
        <v>69</v>
      </c>
    </row>
    <row r="31" customFormat="false" ht="15" hidden="false" customHeight="true" outlineLevel="0" collapsed="false">
      <c r="A31" s="69" t="s">
        <v>158</v>
      </c>
    </row>
    <row r="32" customFormat="false" ht="15" hidden="false" customHeight="true" outlineLevel="0" collapsed="false">
      <c r="A32" s="69"/>
    </row>
    <row r="33" s="70" customFormat="true" ht="14.25" hidden="false" customHeight="false" outlineLevel="0" collapsed="false">
      <c r="A33" s="31"/>
      <c r="B33" s="37" t="s">
        <v>80</v>
      </c>
      <c r="C33" s="37" t="s">
        <v>81</v>
      </c>
      <c r="D33" s="37" t="s">
        <v>82</v>
      </c>
      <c r="E33" s="37" t="s">
        <v>83</v>
      </c>
      <c r="F33" s="37" t="s">
        <v>84</v>
      </c>
      <c r="G33" s="37" t="s">
        <v>85</v>
      </c>
      <c r="H33" s="37" t="s">
        <v>86</v>
      </c>
      <c r="I33" s="37" t="s">
        <v>87</v>
      </c>
      <c r="J33" s="37" t="s">
        <v>88</v>
      </c>
      <c r="K33" s="37" t="s">
        <v>89</v>
      </c>
      <c r="L33" s="37" t="s">
        <v>90</v>
      </c>
      <c r="M33" s="37" t="s">
        <v>91</v>
      </c>
      <c r="N33" s="37" t="s">
        <v>92</v>
      </c>
      <c r="O33" s="37" t="s">
        <v>93</v>
      </c>
      <c r="P33" s="37" t="s">
        <v>94</v>
      </c>
      <c r="Q33" s="37" t="s">
        <v>95</v>
      </c>
      <c r="R33" s="37" t="s">
        <v>96</v>
      </c>
      <c r="S33" s="37" t="s">
        <v>97</v>
      </c>
      <c r="T33" s="37" t="s">
        <v>98</v>
      </c>
      <c r="U33" s="37" t="s">
        <v>99</v>
      </c>
      <c r="V33" s="37" t="s">
        <v>100</v>
      </c>
      <c r="W33" s="37" t="s">
        <v>101</v>
      </c>
      <c r="X33" s="37" t="s">
        <v>102</v>
      </c>
      <c r="Y33" s="37" t="s">
        <v>103</v>
      </c>
      <c r="Z33" s="37" t="s">
        <v>104</v>
      </c>
      <c r="AA33" s="37" t="s">
        <v>105</v>
      </c>
      <c r="AB33" s="37" t="s">
        <v>106</v>
      </c>
      <c r="AC33" s="37" t="s">
        <v>107</v>
      </c>
      <c r="AD33" s="37" t="s">
        <v>108</v>
      </c>
      <c r="AE33" s="37" t="s">
        <v>109</v>
      </c>
      <c r="AF33" s="37" t="s">
        <v>110</v>
      </c>
      <c r="AG33" s="37" t="s">
        <v>111</v>
      </c>
      <c r="AH33" s="37" t="s">
        <v>112</v>
      </c>
      <c r="AI33" s="37" t="s">
        <v>113</v>
      </c>
      <c r="AJ33" s="37" t="s">
        <v>114</v>
      </c>
      <c r="AK33" s="37" t="s">
        <v>115</v>
      </c>
      <c r="AL33" s="37" t="s">
        <v>116</v>
      </c>
      <c r="AM33" s="37" t="s">
        <v>117</v>
      </c>
      <c r="AN33" s="37" t="s">
        <v>118</v>
      </c>
      <c r="AO33" s="37" t="s">
        <v>119</v>
      </c>
      <c r="AP33" s="37" t="s">
        <v>120</v>
      </c>
      <c r="AQ33" s="37" t="s">
        <v>121</v>
      </c>
      <c r="AR33" s="37" t="s">
        <v>122</v>
      </c>
      <c r="AS33" s="37" t="s">
        <v>123</v>
      </c>
      <c r="AT33" s="37" t="s">
        <v>124</v>
      </c>
      <c r="AU33" s="37" t="s">
        <v>125</v>
      </c>
      <c r="AV33" s="37" t="s">
        <v>126</v>
      </c>
      <c r="AW33" s="37" t="s">
        <v>127</v>
      </c>
      <c r="AX33" s="37" t="s">
        <v>128</v>
      </c>
      <c r="AY33" s="37" t="s">
        <v>129</v>
      </c>
      <c r="AZ33" s="37" t="s">
        <v>130</v>
      </c>
      <c r="BA33" s="37" t="s">
        <v>131</v>
      </c>
      <c r="BB33" s="37" t="str">
        <f aca="false">+BB6</f>
        <v>1Q25</v>
      </c>
      <c r="BC33" s="37" t="str">
        <f aca="false">+BC6</f>
        <v>2Q25</v>
      </c>
      <c r="BD33" s="37" t="str">
        <f aca="false">+BD6</f>
        <v>3Q25</v>
      </c>
      <c r="BE33" s="37" t="str">
        <f aca="false">+BE6</f>
        <v>4Q25</v>
      </c>
      <c r="BF33" s="37" t="str">
        <f aca="false">+BF6</f>
        <v>1Q26</v>
      </c>
      <c r="BG33" s="37" t="str">
        <f aca="false">+BG6</f>
        <v>2Q26</v>
      </c>
    </row>
    <row r="34" customFormat="false" ht="14.25" hidden="false" customHeight="false" outlineLevel="0" collapsed="false">
      <c r="A34" s="36" t="s">
        <v>175</v>
      </c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</row>
    <row r="35" customFormat="false" ht="14.25" hidden="false" customHeight="false" outlineLevel="0" collapsed="false">
      <c r="A35" s="71" t="s">
        <v>56</v>
      </c>
      <c r="B35" s="44" t="n">
        <f aca="false">+SUM(B36:B38)</f>
        <v>77445.863331</v>
      </c>
      <c r="C35" s="44" t="n">
        <f aca="false">+SUM(C36:C38)</f>
        <v>84066.499471</v>
      </c>
      <c r="D35" s="44" t="n">
        <f aca="false">+SUM(D36:D38)</f>
        <v>78511.204478</v>
      </c>
      <c r="E35" s="44" t="n">
        <f aca="false">+SUM(E36:E38)</f>
        <v>90281.718824</v>
      </c>
      <c r="F35" s="44" t="n">
        <f aca="false">+SUM(F36:F38)</f>
        <v>77052.591927</v>
      </c>
      <c r="G35" s="44" t="n">
        <f aca="false">+SUM(G36:G38)</f>
        <v>81242.549348</v>
      </c>
      <c r="H35" s="44" t="n">
        <f aca="false">+SUM(H36:H38)</f>
        <v>80483.777071</v>
      </c>
      <c r="I35" s="44" t="n">
        <f aca="false">+SUM(I36:I38)</f>
        <v>86484.945345</v>
      </c>
      <c r="J35" s="44" t="n">
        <f aca="false">+SUM(J36:J38)</f>
        <v>79736.602645</v>
      </c>
      <c r="K35" s="44" t="n">
        <f aca="false">+SUM(K36:K38)</f>
        <v>82085.49472</v>
      </c>
      <c r="L35" s="44" t="n">
        <f aca="false">+SUM(L36:L38)</f>
        <v>83291.522314</v>
      </c>
      <c r="M35" s="44" t="n">
        <f aca="false">+SUM(M36:M38)</f>
        <v>96921.194221</v>
      </c>
      <c r="N35" s="44" t="n">
        <f aca="false">+SUM(N36:N38)</f>
        <v>89553.667446</v>
      </c>
      <c r="O35" s="44" t="n">
        <f aca="false">+SUM(O36:O38)</f>
        <v>92127.298968</v>
      </c>
      <c r="P35" s="44" t="n">
        <f aca="false">+SUM(P36:P38)</f>
        <v>101603.711455</v>
      </c>
      <c r="Q35" s="44" t="n">
        <f aca="false">+SUM(Q36:Q38)</f>
        <v>111506.499093</v>
      </c>
      <c r="R35" s="44" t="n">
        <f aca="false">+SUM(R36:R38)</f>
        <v>94563.521453</v>
      </c>
      <c r="S35" s="44" t="n">
        <f aca="false">+SUM(S36:S38)</f>
        <v>96158.359818</v>
      </c>
      <c r="T35" s="44" t="n">
        <f aca="false">+SUM(T36:T38)</f>
        <v>98037.58237</v>
      </c>
      <c r="U35" s="44" t="n">
        <f aca="false">+SUM(U36:U38)</f>
        <v>102996.890081</v>
      </c>
      <c r="V35" s="44" t="n">
        <f aca="false">+SUM(V36:V38)</f>
        <v>93915.730188</v>
      </c>
      <c r="W35" s="44" t="n">
        <f aca="false">+SUM(W36:W38)</f>
        <v>96790.103326</v>
      </c>
      <c r="X35" s="44" t="n">
        <f aca="false">+SUM(X36:X38)</f>
        <v>93259.665231</v>
      </c>
      <c r="Y35" s="44" t="n">
        <f aca="false">+SUM(Y36:Y38)</f>
        <v>113702.055577</v>
      </c>
      <c r="Z35" s="44" t="n">
        <f aca="false">+SUM(Z36:Z38)</f>
        <v>93278.075317</v>
      </c>
      <c r="AA35" s="44" t="n">
        <f aca="false">+SUM(AA36:AA38)</f>
        <v>94483.178374</v>
      </c>
      <c r="AB35" s="44" t="n">
        <f aca="false">+SUM(AB36:AB38)</f>
        <v>95141.94487</v>
      </c>
      <c r="AC35" s="44" t="n">
        <f aca="false">+SUM(AC36:AC38)</f>
        <v>115405.748128</v>
      </c>
      <c r="AD35" s="44" t="n">
        <f aca="false">+SUM(AD36:AD38)</f>
        <v>101694.482578</v>
      </c>
      <c r="AE35" s="44" t="n">
        <f aca="false">+SUM(AE36:AE38)</f>
        <v>111832.952314</v>
      </c>
      <c r="AF35" s="44" t="n">
        <f aca="false">+SUM(AF36:AF38)</f>
        <v>99777.719073</v>
      </c>
      <c r="AG35" s="44" t="n">
        <f aca="false">+SUM(AG36:AG38)</f>
        <v>123895.065333</v>
      </c>
      <c r="AH35" s="44" t="n">
        <f aca="false">+SUM(AH36:AH38)</f>
        <v>108482.233813</v>
      </c>
      <c r="AI35" s="44" t="n">
        <f aca="false">+SUM(AI36:AI38)</f>
        <v>91478.027637</v>
      </c>
      <c r="AJ35" s="44" t="n">
        <f aca="false">+SUM(AJ36:AJ38)</f>
        <v>105374.226726</v>
      </c>
      <c r="AK35" s="44" t="n">
        <f aca="false">+SUM(AK36:AK38)</f>
        <v>118267.067045</v>
      </c>
      <c r="AL35" s="44" t="n">
        <f aca="false">+SUM(AL36:AL38)</f>
        <v>123781.263392</v>
      </c>
      <c r="AM35" s="44" t="n">
        <f aca="false">+SUM(AM36:AM38)</f>
        <v>127267.453691</v>
      </c>
      <c r="AN35" s="44" t="n">
        <f aca="false">+SUM(AN36:AN38)</f>
        <v>126299.751132</v>
      </c>
      <c r="AO35" s="44" t="n">
        <f aca="false">+SUM(AO36:AO38)</f>
        <v>160276.175577</v>
      </c>
      <c r="AP35" s="44" t="n">
        <f aca="false">+SUM(AP36:AP38)</f>
        <v>145518.176006</v>
      </c>
      <c r="AQ35" s="44" t="n">
        <f aca="false">+SUM(AQ36:AQ38)</f>
        <v>147225.86043</v>
      </c>
      <c r="AR35" s="44" t="n">
        <f aca="false">+SUM(AR36:AR38)</f>
        <v>152081.971799</v>
      </c>
      <c r="AS35" s="44" t="n">
        <f aca="false">+SUM(AS36:AS38)</f>
        <v>177916.056261</v>
      </c>
      <c r="AT35" s="44" t="n">
        <v>176834.336793</v>
      </c>
      <c r="AU35" s="44" t="n">
        <v>175752.230446</v>
      </c>
      <c r="AV35" s="44" t="n">
        <v>181765.237885</v>
      </c>
      <c r="AW35" s="44" t="n">
        <v>216896.619692</v>
      </c>
      <c r="AX35" s="44" t="n">
        <v>174839.023328172</v>
      </c>
      <c r="AY35" s="44" t="n">
        <v>168429.338933003</v>
      </c>
      <c r="AZ35" s="44" t="n">
        <v>163986.067099826</v>
      </c>
      <c r="BA35" s="44" t="n">
        <v>230741.200266</v>
      </c>
      <c r="BB35" s="44" t="n">
        <f aca="false">+SUM(BB36:BB38)</f>
        <v>186451.670197553</v>
      </c>
      <c r="BC35" s="44" t="n">
        <f aca="false">+SUM(BC36:BC38)</f>
        <v>180714.409556567</v>
      </c>
      <c r="BD35" s="44" t="n">
        <f aca="false">+SUM(BD36:BD38)</f>
        <v>184403.121835093</v>
      </c>
      <c r="BE35" s="44" t="n">
        <f aca="false">+SUM(BE36:BE38)</f>
        <v>226732.012557271</v>
      </c>
      <c r="BF35" s="44" t="n">
        <v>200354.58429</v>
      </c>
      <c r="BG35" s="44" t="n">
        <f aca="false">+SUM(BG36:BG38)</f>
        <v>198040.003478</v>
      </c>
    </row>
    <row r="36" customFormat="false" ht="14.25" hidden="false" customHeight="false" outlineLevel="0" collapsed="false">
      <c r="A36" s="45" t="s">
        <v>176</v>
      </c>
      <c r="B36" s="46" t="n">
        <v>31754.526061</v>
      </c>
      <c r="C36" s="46" t="n">
        <v>34021.020507</v>
      </c>
      <c r="D36" s="46" t="n">
        <v>30837.356961</v>
      </c>
      <c r="E36" s="46" t="n">
        <v>35938.483107</v>
      </c>
      <c r="F36" s="46" t="n">
        <v>32193.524052</v>
      </c>
      <c r="G36" s="46" t="n">
        <v>32088.14304</v>
      </c>
      <c r="H36" s="46" t="n">
        <v>31085.905152</v>
      </c>
      <c r="I36" s="46" t="n">
        <v>29298.786959</v>
      </c>
      <c r="J36" s="46" t="n">
        <v>27523.636799</v>
      </c>
      <c r="K36" s="46" t="n">
        <v>27429.505428</v>
      </c>
      <c r="L36" s="46" t="n">
        <v>28027.498653</v>
      </c>
      <c r="M36" s="46" t="n">
        <v>30483.940153</v>
      </c>
      <c r="N36" s="46" t="n">
        <v>30300.057183</v>
      </c>
      <c r="O36" s="46" t="n">
        <v>31008.245754</v>
      </c>
      <c r="P36" s="46" t="n">
        <v>32149.314725</v>
      </c>
      <c r="Q36" s="46" t="n">
        <v>34255.573268</v>
      </c>
      <c r="R36" s="46" t="n">
        <v>31186.714632</v>
      </c>
      <c r="S36" s="46" t="n">
        <v>33069.14162</v>
      </c>
      <c r="T36" s="46" t="n">
        <v>36618.097759</v>
      </c>
      <c r="U36" s="46" t="n">
        <v>36656.92653</v>
      </c>
      <c r="V36" s="46" t="n">
        <v>33484.829353</v>
      </c>
      <c r="W36" s="46" t="n">
        <v>35535.80306</v>
      </c>
      <c r="X36" s="46" t="n">
        <v>34662.052353</v>
      </c>
      <c r="Y36" s="46" t="n">
        <v>39798.713597</v>
      </c>
      <c r="Z36" s="46" t="n">
        <v>29994.205926</v>
      </c>
      <c r="AA36" s="46" t="n">
        <v>30805.114531</v>
      </c>
      <c r="AB36" s="46" t="n">
        <v>32822.564435</v>
      </c>
      <c r="AC36" s="46" t="n">
        <v>33858.108588</v>
      </c>
      <c r="AD36" s="46" t="n">
        <v>34098.960168</v>
      </c>
      <c r="AE36" s="46" t="n">
        <v>33328.239326</v>
      </c>
      <c r="AF36" s="46" t="n">
        <v>31993.480482</v>
      </c>
      <c r="AG36" s="46" t="n">
        <v>33339.192205</v>
      </c>
      <c r="AH36" s="46" t="n">
        <v>30535.549652</v>
      </c>
      <c r="AI36" s="46" t="n">
        <v>29044.188861</v>
      </c>
      <c r="AJ36" s="46" t="n">
        <v>32162.495921</v>
      </c>
      <c r="AK36" s="46" t="n">
        <v>31700.44033</v>
      </c>
      <c r="AL36" s="46" t="n">
        <v>32251.325225</v>
      </c>
      <c r="AM36" s="46" t="n">
        <v>31804.81614</v>
      </c>
      <c r="AN36" s="46" t="n">
        <v>33971.032014</v>
      </c>
      <c r="AO36" s="46" t="n">
        <v>37000.517159</v>
      </c>
      <c r="AP36" s="46" t="n">
        <v>38967.967893</v>
      </c>
      <c r="AQ36" s="46" t="n">
        <v>37709.221293</v>
      </c>
      <c r="AR36" s="46" t="n">
        <v>39030.744417</v>
      </c>
      <c r="AS36" s="46" t="n">
        <v>44589.553544</v>
      </c>
      <c r="AT36" s="46" t="n">
        <v>41663.316051</v>
      </c>
      <c r="AU36" s="46" t="n">
        <v>41601.677885</v>
      </c>
      <c r="AV36" s="46" t="n">
        <v>48914.519825</v>
      </c>
      <c r="AW36" s="46" t="n">
        <v>44512.904587</v>
      </c>
      <c r="AX36" s="46" t="n">
        <v>51795.6767164486</v>
      </c>
      <c r="AY36" s="46" t="n">
        <v>47287.3594013511</v>
      </c>
      <c r="AZ36" s="46" t="n">
        <v>49074.8674065756</v>
      </c>
      <c r="BA36" s="46" t="n">
        <v>58698.161297</v>
      </c>
      <c r="BB36" s="46" t="n">
        <v>49747.4800638317</v>
      </c>
      <c r="BC36" s="46" t="n">
        <v>47825.7178699401</v>
      </c>
      <c r="BD36" s="46" t="n">
        <v>53759.1395498334</v>
      </c>
      <c r="BE36" s="46" t="n">
        <v>56675.1932174156</v>
      </c>
      <c r="BF36" s="46" t="n">
        <v>52112.087191</v>
      </c>
      <c r="BG36" s="46" t="n">
        <v>51527.200727</v>
      </c>
    </row>
    <row r="37" customFormat="false" ht="14.25" hidden="false" customHeight="false" outlineLevel="0" collapsed="false">
      <c r="A37" s="45" t="s">
        <v>177</v>
      </c>
      <c r="B37" s="46" t="n">
        <v>45691.33727</v>
      </c>
      <c r="C37" s="46" t="n">
        <v>50045.478964</v>
      </c>
      <c r="D37" s="46" t="n">
        <v>47673.847517</v>
      </c>
      <c r="E37" s="46" t="n">
        <v>54343.235717</v>
      </c>
      <c r="F37" s="46" t="n">
        <v>44859.067875</v>
      </c>
      <c r="G37" s="46" t="n">
        <v>49154.406308</v>
      </c>
      <c r="H37" s="46" t="n">
        <v>49397.871919</v>
      </c>
      <c r="I37" s="46" t="n">
        <v>57186.158386</v>
      </c>
      <c r="J37" s="46" t="n">
        <v>52212.965846</v>
      </c>
      <c r="K37" s="46" t="n">
        <v>54655.989292</v>
      </c>
      <c r="L37" s="46" t="n">
        <v>55264.023661</v>
      </c>
      <c r="M37" s="46" t="n">
        <v>66437.254068</v>
      </c>
      <c r="N37" s="46" t="n">
        <v>59253.610263</v>
      </c>
      <c r="O37" s="46" t="n">
        <v>61119.053214</v>
      </c>
      <c r="P37" s="46" t="n">
        <v>69454.39673</v>
      </c>
      <c r="Q37" s="46" t="n">
        <v>77250.925825</v>
      </c>
      <c r="R37" s="46" t="n">
        <v>63376.806821</v>
      </c>
      <c r="S37" s="46" t="n">
        <v>63089.218198</v>
      </c>
      <c r="T37" s="46" t="n">
        <v>61419.484611</v>
      </c>
      <c r="U37" s="46" t="n">
        <v>66339.963551</v>
      </c>
      <c r="V37" s="46" t="n">
        <v>60430.900835</v>
      </c>
      <c r="W37" s="46" t="n">
        <v>61254.300266</v>
      </c>
      <c r="X37" s="46" t="n">
        <v>58597.612878</v>
      </c>
      <c r="Y37" s="46" t="n">
        <v>73903.34198</v>
      </c>
      <c r="Z37" s="46" t="n">
        <v>63283.869391</v>
      </c>
      <c r="AA37" s="46" t="n">
        <v>63678.063843</v>
      </c>
      <c r="AB37" s="46" t="n">
        <v>62319.380435</v>
      </c>
      <c r="AC37" s="46" t="n">
        <v>81547.63954</v>
      </c>
      <c r="AD37" s="46" t="n">
        <v>17559.00042064</v>
      </c>
      <c r="AE37" s="46" t="n">
        <v>24473.64203602</v>
      </c>
      <c r="AF37" s="46" t="n">
        <v>18576.56878822</v>
      </c>
      <c r="AG37" s="46" t="n">
        <v>24274.91113588</v>
      </c>
      <c r="AH37" s="46" t="n">
        <v>18922.99302672</v>
      </c>
      <c r="AI37" s="46" t="n">
        <v>18331.2066736254</v>
      </c>
      <c r="AJ37" s="46" t="n">
        <v>14981.6148304998</v>
      </c>
      <c r="AK37" s="46" t="n">
        <v>18219.3329922435</v>
      </c>
      <c r="AL37" s="46" t="n">
        <v>17919.9161462392</v>
      </c>
      <c r="AM37" s="46" t="n">
        <v>20735.4836243424</v>
      </c>
      <c r="AN37" s="46" t="n">
        <v>18659.2854459933</v>
      </c>
      <c r="AO37" s="46" t="n">
        <v>24604.6059780242</v>
      </c>
      <c r="AP37" s="46" t="n">
        <v>24195.0901495055</v>
      </c>
      <c r="AQ37" s="46" t="n">
        <v>25811.9830400036</v>
      </c>
      <c r="AR37" s="46" t="n">
        <v>32855.5254002581</v>
      </c>
      <c r="AS37" s="46" t="n">
        <v>34051.9757989921</v>
      </c>
      <c r="AT37" s="46" t="n">
        <v>25851.34100205</v>
      </c>
      <c r="AU37" s="46" t="n">
        <v>24461.7523867933</v>
      </c>
      <c r="AV37" s="46" t="n">
        <v>29725.1369962048</v>
      </c>
      <c r="AW37" s="46" t="n">
        <v>32586.2673400815</v>
      </c>
      <c r="AX37" s="72" t="n">
        <v>28631.8297204838</v>
      </c>
      <c r="AY37" s="46" t="n">
        <v>30632.4150227375</v>
      </c>
      <c r="AZ37" s="46" t="n">
        <v>36067.4474121938</v>
      </c>
      <c r="BA37" s="46" t="n">
        <v>42872.30365</v>
      </c>
      <c r="BB37" s="46" t="n">
        <v>30104.4481243097</v>
      </c>
      <c r="BC37" s="46" t="n">
        <v>32314.2361396633</v>
      </c>
      <c r="BD37" s="46" t="n">
        <v>36116.067441935</v>
      </c>
      <c r="BE37" s="46" t="n">
        <v>38335.2058542216</v>
      </c>
      <c r="BF37" s="46" t="n">
        <v>37007.132523</v>
      </c>
      <c r="BG37" s="46" t="n">
        <v>37621.253813</v>
      </c>
    </row>
    <row r="38" customFormat="false" ht="14.25" hidden="false" customHeight="false" outlineLevel="0" collapsed="false">
      <c r="A38" s="45" t="s">
        <v>178</v>
      </c>
      <c r="B38" s="46" t="n">
        <v>0</v>
      </c>
      <c r="C38" s="46" t="n">
        <v>0</v>
      </c>
      <c r="D38" s="46" t="n">
        <v>0</v>
      </c>
      <c r="E38" s="46" t="n">
        <v>0</v>
      </c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46" t="n">
        <v>0</v>
      </c>
      <c r="L38" s="46" t="n">
        <v>0</v>
      </c>
      <c r="M38" s="46" t="n">
        <v>0</v>
      </c>
      <c r="N38" s="46" t="n">
        <v>0</v>
      </c>
      <c r="O38" s="46" t="n">
        <v>0</v>
      </c>
      <c r="P38" s="46" t="n">
        <v>0</v>
      </c>
      <c r="Q38" s="46" t="n">
        <v>0</v>
      </c>
      <c r="R38" s="46" t="n">
        <v>0</v>
      </c>
      <c r="S38" s="46" t="n">
        <v>0</v>
      </c>
      <c r="T38" s="46" t="n">
        <v>0</v>
      </c>
      <c r="U38" s="46" t="n">
        <v>0</v>
      </c>
      <c r="V38" s="46" t="n">
        <v>0</v>
      </c>
      <c r="W38" s="46" t="n">
        <v>0</v>
      </c>
      <c r="X38" s="46" t="n">
        <v>0</v>
      </c>
      <c r="Y38" s="46" t="n">
        <v>0</v>
      </c>
      <c r="Z38" s="46" t="n">
        <v>0</v>
      </c>
      <c r="AA38" s="46" t="n">
        <v>0</v>
      </c>
      <c r="AB38" s="46" t="n">
        <v>0</v>
      </c>
      <c r="AC38" s="46" t="n">
        <v>0</v>
      </c>
      <c r="AD38" s="46" t="n">
        <v>50036.52198936</v>
      </c>
      <c r="AE38" s="46" t="n">
        <v>54031.07095198</v>
      </c>
      <c r="AF38" s="46" t="n">
        <v>49207.66980278</v>
      </c>
      <c r="AG38" s="46" t="n">
        <v>66280.96199212</v>
      </c>
      <c r="AH38" s="46" t="n">
        <v>59023.69113428</v>
      </c>
      <c r="AI38" s="46" t="n">
        <v>44102.6321023746</v>
      </c>
      <c r="AJ38" s="46" t="n">
        <v>58230.1159745002</v>
      </c>
      <c r="AK38" s="46" t="n">
        <v>68347.2937227565</v>
      </c>
      <c r="AL38" s="46" t="n">
        <v>73610.0220207608</v>
      </c>
      <c r="AM38" s="46" t="n">
        <v>74727.1539266576</v>
      </c>
      <c r="AN38" s="46" t="n">
        <v>73669.4336720067</v>
      </c>
      <c r="AO38" s="46" t="n">
        <v>98671.0524399758</v>
      </c>
      <c r="AP38" s="46" t="n">
        <v>82355.1179634945</v>
      </c>
      <c r="AQ38" s="46" t="n">
        <v>83704.6560969964</v>
      </c>
      <c r="AR38" s="46" t="n">
        <v>80195.7019817419</v>
      </c>
      <c r="AS38" s="46" t="n">
        <v>99274.5269180079</v>
      </c>
      <c r="AT38" s="46" t="n">
        <v>109319.67973995</v>
      </c>
      <c r="AU38" s="46" t="n">
        <v>109688.800174207</v>
      </c>
      <c r="AV38" s="46" t="n">
        <v>103125.581063795</v>
      </c>
      <c r="AW38" s="46" t="n">
        <v>139797.447764919</v>
      </c>
      <c r="AX38" s="46" t="n">
        <v>94411.5168912397</v>
      </c>
      <c r="AY38" s="46" t="n">
        <v>90509.5645089143</v>
      </c>
      <c r="AZ38" s="46" t="n">
        <v>78843.7522810569</v>
      </c>
      <c r="BA38" s="46" t="n">
        <v>129170.735319</v>
      </c>
      <c r="BB38" s="46" t="n">
        <v>106599.742009411</v>
      </c>
      <c r="BC38" s="46" t="n">
        <v>100574.455546964</v>
      </c>
      <c r="BD38" s="46" t="n">
        <v>94527.9148433246</v>
      </c>
      <c r="BE38" s="46" t="n">
        <v>131721.613485633</v>
      </c>
      <c r="BF38" s="46" t="n">
        <v>111235.364576</v>
      </c>
      <c r="BG38" s="46" t="n">
        <v>108891.548938</v>
      </c>
    </row>
    <row r="39" customFormat="false" ht="14.25" hidden="false" customHeight="false" outlineLevel="0" collapsed="false">
      <c r="A39" s="73" t="s">
        <v>160</v>
      </c>
      <c r="B39" s="74" t="n">
        <v>-57926.8097540002</v>
      </c>
      <c r="C39" s="74" t="n">
        <v>-64024.7489399999</v>
      </c>
      <c r="D39" s="74" t="n">
        <v>-60513.3981003459</v>
      </c>
      <c r="E39" s="74" t="n">
        <v>-65995.5127376539</v>
      </c>
      <c r="F39" s="74" t="n">
        <v>-57227.1416159999</v>
      </c>
      <c r="G39" s="74" t="n">
        <v>-61899.281121</v>
      </c>
      <c r="H39" s="74" t="n">
        <v>-61268.029849</v>
      </c>
      <c r="I39" s="74" t="n">
        <v>-65758.4088</v>
      </c>
      <c r="J39" s="74" t="n">
        <v>-61964.9941</v>
      </c>
      <c r="K39" s="74" t="n">
        <v>-64257.004833</v>
      </c>
      <c r="L39" s="74" t="n">
        <v>-63653.2450659999</v>
      </c>
      <c r="M39" s="74" t="n">
        <v>-74618.278775</v>
      </c>
      <c r="N39" s="74" t="n">
        <v>-69783.484826</v>
      </c>
      <c r="O39" s="74" t="n">
        <v>-71310.332391</v>
      </c>
      <c r="P39" s="74" t="n">
        <v>-78420.489876</v>
      </c>
      <c r="Q39" s="74" t="n">
        <v>-87116.0092450001</v>
      </c>
      <c r="R39" s="74" t="n">
        <v>-73024.857231</v>
      </c>
      <c r="S39" s="74" t="n">
        <v>-74874.799374</v>
      </c>
      <c r="T39" s="74" t="n">
        <v>-74828.958502</v>
      </c>
      <c r="U39" s="74" t="n">
        <v>-79086.8750330001</v>
      </c>
      <c r="V39" s="74" t="n">
        <v>-71993.415583</v>
      </c>
      <c r="W39" s="74" t="n">
        <v>-74841.2025480001</v>
      </c>
      <c r="X39" s="74" t="n">
        <v>-71081.920277</v>
      </c>
      <c r="Y39" s="74" t="n">
        <v>-84640.09025</v>
      </c>
      <c r="Z39" s="74" t="n">
        <v>-73348.936515</v>
      </c>
      <c r="AA39" s="74" t="n">
        <v>-74616.566135</v>
      </c>
      <c r="AB39" s="74" t="n">
        <v>-73296.02750058</v>
      </c>
      <c r="AC39" s="74" t="n">
        <v>-88241.5189250002</v>
      </c>
      <c r="AD39" s="74" t="n">
        <v>-80607.7513540001</v>
      </c>
      <c r="AE39" s="74" t="n">
        <v>-90480.656217</v>
      </c>
      <c r="AF39" s="74" t="n">
        <v>-77461.8721110001</v>
      </c>
      <c r="AG39" s="74" t="n">
        <v>-99429.024658</v>
      </c>
      <c r="AH39" s="74" t="n">
        <v>-89017.667444</v>
      </c>
      <c r="AI39" s="74" t="n">
        <v>-74375.4098260001</v>
      </c>
      <c r="AJ39" s="74" t="n">
        <v>-89175.236521</v>
      </c>
      <c r="AK39" s="74" t="n">
        <v>-95631.4864239999</v>
      </c>
      <c r="AL39" s="74" t="n">
        <v>-100856.772501</v>
      </c>
      <c r="AM39" s="74" t="n">
        <v>-103698.791946</v>
      </c>
      <c r="AN39" s="74" t="n">
        <v>-103886.043652</v>
      </c>
      <c r="AO39" s="74" t="n">
        <v>-132792.503265</v>
      </c>
      <c r="AP39" s="74" t="n">
        <v>-122035.337731</v>
      </c>
      <c r="AQ39" s="74" t="n">
        <v>-122304.470511</v>
      </c>
      <c r="AR39" s="74" t="n">
        <v>-126370.155046</v>
      </c>
      <c r="AS39" s="74" t="n">
        <v>-146728.651261</v>
      </c>
      <c r="AT39" s="74" t="n">
        <v>-149054.98482</v>
      </c>
      <c r="AU39" s="74" t="n">
        <v>-145344.30097</v>
      </c>
      <c r="AV39" s="74" t="n">
        <v>-154531.247213</v>
      </c>
      <c r="AW39" s="74" t="n">
        <v>-186901.019533</v>
      </c>
      <c r="AX39" s="74" t="n">
        <v>-146225.62597474</v>
      </c>
      <c r="AY39" s="74" t="n">
        <v>-144158.670641632</v>
      </c>
      <c r="AZ39" s="74" t="n">
        <v>-137617.216875423</v>
      </c>
      <c r="BA39" s="74" t="n">
        <v>-193424.354452</v>
      </c>
      <c r="BB39" s="74" t="n">
        <v>-158155.707678277</v>
      </c>
      <c r="BC39" s="74" t="n">
        <v>-156447.316010446</v>
      </c>
      <c r="BD39" s="74" t="n">
        <v>-156441.85645808</v>
      </c>
      <c r="BE39" s="74" t="n">
        <v>-194037.698946179</v>
      </c>
      <c r="BF39" s="74" t="n">
        <v>-171758.239069</v>
      </c>
      <c r="BG39" s="74" t="n">
        <v>-169290.777531</v>
      </c>
    </row>
    <row r="40" customFormat="false" ht="14.25" hidden="false" customHeight="false" outlineLevel="0" collapsed="false">
      <c r="A40" s="71" t="s">
        <v>161</v>
      </c>
      <c r="B40" s="44" t="n">
        <f aca="false">+B35+B39</f>
        <v>19519.0535769999</v>
      </c>
      <c r="C40" s="44" t="n">
        <f aca="false">+C35+C39</f>
        <v>20041.7505310001</v>
      </c>
      <c r="D40" s="44" t="n">
        <f aca="false">+D35+D39</f>
        <v>17997.8063776541</v>
      </c>
      <c r="E40" s="44" t="n">
        <f aca="false">+E35+E39</f>
        <v>24286.2060863461</v>
      </c>
      <c r="F40" s="44" t="n">
        <f aca="false">+F35+F39</f>
        <v>19825.4503110001</v>
      </c>
      <c r="G40" s="44" t="n">
        <f aca="false">+G35+G39</f>
        <v>19343.2682270001</v>
      </c>
      <c r="H40" s="44" t="n">
        <f aca="false">+H35+H39</f>
        <v>19215.747222</v>
      </c>
      <c r="I40" s="44" t="n">
        <f aca="false">+I35+I39</f>
        <v>20726.536545</v>
      </c>
      <c r="J40" s="44" t="n">
        <f aca="false">+J35+J39</f>
        <v>17771.608545</v>
      </c>
      <c r="K40" s="44" t="n">
        <f aca="false">+K35+K39</f>
        <v>17828.489887</v>
      </c>
      <c r="L40" s="44" t="n">
        <f aca="false">+L35+L39</f>
        <v>19638.2772480001</v>
      </c>
      <c r="M40" s="44" t="n">
        <f aca="false">+M35+M39</f>
        <v>22302.915446</v>
      </c>
      <c r="N40" s="44" t="n">
        <f aca="false">+N35+N39</f>
        <v>19770.18262</v>
      </c>
      <c r="O40" s="44" t="n">
        <f aca="false">+O35+O39</f>
        <v>20816.9665770001</v>
      </c>
      <c r="P40" s="44" t="n">
        <f aca="false">+P35+P39</f>
        <v>23183.221579</v>
      </c>
      <c r="Q40" s="44" t="n">
        <f aca="false">+Q35+Q39</f>
        <v>24390.4898479999</v>
      </c>
      <c r="R40" s="44" t="n">
        <f aca="false">+R35+R39</f>
        <v>21538.664222</v>
      </c>
      <c r="S40" s="44" t="n">
        <f aca="false">+S35+S39</f>
        <v>21283.560444</v>
      </c>
      <c r="T40" s="44" t="n">
        <f aca="false">+T35+T39</f>
        <v>23208.623868</v>
      </c>
      <c r="U40" s="44" t="n">
        <f aca="false">+U35+U39</f>
        <v>23910.0150479999</v>
      </c>
      <c r="V40" s="44" t="n">
        <f aca="false">+V35+V39</f>
        <v>21922.314605</v>
      </c>
      <c r="W40" s="44" t="n">
        <f aca="false">+W35+W39</f>
        <v>21948.9007779999</v>
      </c>
      <c r="X40" s="44" t="n">
        <f aca="false">+X35+X39</f>
        <v>22177.744954</v>
      </c>
      <c r="Y40" s="44" t="n">
        <f aca="false">+Y35+Y39</f>
        <v>29061.9653270001</v>
      </c>
      <c r="Z40" s="44" t="n">
        <f aca="false">+Z35+Z39</f>
        <v>19929.1388019999</v>
      </c>
      <c r="AA40" s="44" t="n">
        <f aca="false">+AA35+AA39</f>
        <v>19866.6122390001</v>
      </c>
      <c r="AB40" s="44" t="n">
        <f aca="false">+AB35+AB39</f>
        <v>21845.91736942</v>
      </c>
      <c r="AC40" s="44" t="n">
        <f aca="false">+AC35+AC39</f>
        <v>27164.2292029998</v>
      </c>
      <c r="AD40" s="44" t="n">
        <f aca="false">+AD35+AD39</f>
        <v>21086.7312239999</v>
      </c>
      <c r="AE40" s="44" t="n">
        <f aca="false">+AE35+AE39</f>
        <v>21352.296097</v>
      </c>
      <c r="AF40" s="44" t="n">
        <f aca="false">+AF35+AF39</f>
        <v>22315.846962</v>
      </c>
      <c r="AG40" s="44" t="n">
        <f aca="false">+AG35+AG39</f>
        <v>24466.040675</v>
      </c>
      <c r="AH40" s="44" t="n">
        <f aca="false">+AH35+AH39</f>
        <v>19464.566369</v>
      </c>
      <c r="AI40" s="44" t="n">
        <f aca="false">+AI35+AI39</f>
        <v>17102.6178109998</v>
      </c>
      <c r="AJ40" s="44" t="n">
        <f aca="false">+AJ35+AJ39</f>
        <v>16198.990205</v>
      </c>
      <c r="AK40" s="44" t="n">
        <f aca="false">+AK35+AK39</f>
        <v>22635.5806210001</v>
      </c>
      <c r="AL40" s="44" t="n">
        <f aca="false">+AL35+AL39</f>
        <v>22924.490891</v>
      </c>
      <c r="AM40" s="44" t="n">
        <f aca="false">+AM35+AM39</f>
        <v>23568.661745</v>
      </c>
      <c r="AN40" s="44" t="n">
        <f aca="false">+AN35+AN39</f>
        <v>22413.70748</v>
      </c>
      <c r="AO40" s="44" t="n">
        <f aca="false">+AO35+AO39</f>
        <v>27483.672312</v>
      </c>
      <c r="AP40" s="44" t="n">
        <f aca="false">+AP35+AP39</f>
        <v>23482.838275</v>
      </c>
      <c r="AQ40" s="44" t="n">
        <f aca="false">+AQ35+AQ39</f>
        <v>24921.389919</v>
      </c>
      <c r="AR40" s="44" t="n">
        <f aca="false">+AR35+AR39</f>
        <v>25711.816753</v>
      </c>
      <c r="AS40" s="44" t="n">
        <f aca="false">+AS35+AS39</f>
        <v>31187.405</v>
      </c>
      <c r="AT40" s="44" t="n">
        <f aca="false">+AT35+AT39</f>
        <v>27779.351973</v>
      </c>
      <c r="AU40" s="44" t="n">
        <f aca="false">+AU35+AU39</f>
        <v>30407.929476</v>
      </c>
      <c r="AV40" s="44" t="n">
        <f aca="false">+AV35+AV39</f>
        <v>27233.990672</v>
      </c>
      <c r="AW40" s="44" t="n">
        <f aca="false">+AW35+AW39</f>
        <v>29995.600159</v>
      </c>
      <c r="AX40" s="44" t="n">
        <v>28613.3973534318</v>
      </c>
      <c r="AY40" s="44" t="n">
        <v>24270.6682913707</v>
      </c>
      <c r="AZ40" s="44" t="n">
        <v>26368.8502244032</v>
      </c>
      <c r="BA40" s="44" t="n">
        <v>37316.8458139999</v>
      </c>
      <c r="BB40" s="44" t="n">
        <f aca="false">+BB35+BB39</f>
        <v>28295.9625192756</v>
      </c>
      <c r="BC40" s="44" t="n">
        <f aca="false">+BC35+BC39</f>
        <v>24267.0935461211</v>
      </c>
      <c r="BD40" s="44" t="n">
        <f aca="false">+BD35+BD39</f>
        <v>27961.265377013</v>
      </c>
      <c r="BE40" s="44" t="n">
        <f aca="false">+BE35+BE39</f>
        <v>32694.313611092</v>
      </c>
      <c r="BF40" s="44" t="n">
        <v>28596.3452209999</v>
      </c>
      <c r="BG40" s="44" t="n">
        <f aca="false">+BG35+BG39</f>
        <v>28749.225947</v>
      </c>
    </row>
    <row r="41" customFormat="false" ht="14.25" hidden="false" customHeight="false" outlineLevel="0" collapsed="false">
      <c r="A41" s="73" t="s">
        <v>163</v>
      </c>
      <c r="B41" s="74" t="n">
        <v>-6951.42145</v>
      </c>
      <c r="C41" s="74" t="n">
        <v>-7853.237986</v>
      </c>
      <c r="D41" s="74" t="n">
        <v>-7351.828148</v>
      </c>
      <c r="E41" s="74" t="n">
        <v>-7792.239521</v>
      </c>
      <c r="F41" s="74" t="n">
        <v>-7080.78120016999</v>
      </c>
      <c r="G41" s="74" t="n">
        <v>-7052.19735483</v>
      </c>
      <c r="H41" s="74" t="n">
        <v>-7694.91267800001</v>
      </c>
      <c r="I41" s="74" t="n">
        <v>-8108.540867</v>
      </c>
      <c r="J41" s="74" t="n">
        <v>-7119.68287700001</v>
      </c>
      <c r="K41" s="74" t="n">
        <v>-8409.284588</v>
      </c>
      <c r="L41" s="74" t="n">
        <v>-7958.52223900001</v>
      </c>
      <c r="M41" s="74" t="n">
        <v>-9042.774249</v>
      </c>
      <c r="N41" s="74" t="n">
        <v>-8425.60468200001</v>
      </c>
      <c r="O41" s="74" t="n">
        <v>-9070.023196</v>
      </c>
      <c r="P41" s="74" t="n">
        <v>-9531.68799</v>
      </c>
      <c r="Q41" s="74" t="n">
        <v>-10371.793173</v>
      </c>
      <c r="R41" s="74" t="n">
        <v>-9294.500218</v>
      </c>
      <c r="S41" s="74" t="n">
        <v>-10555.280064</v>
      </c>
      <c r="T41" s="74" t="n">
        <v>-9960.978552</v>
      </c>
      <c r="U41" s="74" t="n">
        <v>-11441.343045</v>
      </c>
      <c r="V41" s="74" t="n">
        <v>-10502.691953</v>
      </c>
      <c r="W41" s="74" t="n">
        <v>-11052.073043</v>
      </c>
      <c r="X41" s="74" t="n">
        <v>-11456.873704</v>
      </c>
      <c r="Y41" s="74" t="n">
        <v>-11926.628242</v>
      </c>
      <c r="Z41" s="74" t="n">
        <v>-10658.058344</v>
      </c>
      <c r="AA41" s="74" t="n">
        <v>-11213.942275</v>
      </c>
      <c r="AB41" s="74" t="n">
        <v>-11213.577871</v>
      </c>
      <c r="AC41" s="74" t="n">
        <v>-12649.955175</v>
      </c>
      <c r="AD41" s="74" t="n">
        <v>-12005.628097</v>
      </c>
      <c r="AE41" s="74" t="n">
        <v>-11994.824568</v>
      </c>
      <c r="AF41" s="74" t="n">
        <v>-12283.979039</v>
      </c>
      <c r="AG41" s="74" t="n">
        <v>-11375.392799</v>
      </c>
      <c r="AH41" s="74" t="n">
        <v>-12275.087435</v>
      </c>
      <c r="AI41" s="74" t="n">
        <v>-8280.113108</v>
      </c>
      <c r="AJ41" s="74" t="n">
        <v>-9067.757614</v>
      </c>
      <c r="AK41" s="74" t="n">
        <v>-11183.045609</v>
      </c>
      <c r="AL41" s="74" t="n">
        <v>-11200.472142</v>
      </c>
      <c r="AM41" s="74" t="n">
        <v>-10588.871385</v>
      </c>
      <c r="AN41" s="74" t="n">
        <v>-11218.630699</v>
      </c>
      <c r="AO41" s="74" t="n">
        <v>-12012.496862</v>
      </c>
      <c r="AP41" s="74" t="n">
        <v>-12791.974539</v>
      </c>
      <c r="AQ41" s="74" t="n">
        <v>-14700.048884</v>
      </c>
      <c r="AR41" s="74" t="n">
        <v>-15000.057753</v>
      </c>
      <c r="AS41" s="74" t="n">
        <v>-14320.642</v>
      </c>
      <c r="AT41" s="74" t="n">
        <v>-16934.921973</v>
      </c>
      <c r="AU41" s="74" t="n">
        <v>-23275.115476</v>
      </c>
      <c r="AV41" s="74" t="n">
        <v>-16793.688714</v>
      </c>
      <c r="AW41" s="74" t="n">
        <v>-15452.911835</v>
      </c>
      <c r="AX41" s="74" t="n">
        <v>-14382.2498069573</v>
      </c>
      <c r="AY41" s="74" t="n">
        <v>-16938.9433297355</v>
      </c>
      <c r="AZ41" s="74" t="n">
        <v>-15336.0204918918</v>
      </c>
      <c r="BA41" s="74" t="n">
        <v>-20347.0008670375</v>
      </c>
      <c r="BB41" s="74" t="n">
        <v>-18077.9154785153</v>
      </c>
      <c r="BC41" s="74" t="n">
        <v>-18023.4515016588</v>
      </c>
      <c r="BD41" s="74" t="n">
        <v>-18012.7358825638</v>
      </c>
      <c r="BE41" s="74" t="n">
        <v>-20197.465992359</v>
      </c>
      <c r="BF41" s="74" t="n">
        <v>-18187.794467</v>
      </c>
      <c r="BG41" s="74" t="n">
        <v>-19992.136191</v>
      </c>
    </row>
    <row r="42" customFormat="false" ht="14.25" hidden="false" customHeight="false" outlineLevel="0" collapsed="false">
      <c r="A42" s="71" t="s">
        <v>43</v>
      </c>
      <c r="B42" s="44" t="n">
        <f aca="false">+B35+B39+B41</f>
        <v>12567.6321269999</v>
      </c>
      <c r="C42" s="44" t="n">
        <f aca="false">+C35+C39+C41</f>
        <v>12188.5125450001</v>
      </c>
      <c r="D42" s="44" t="n">
        <f aca="false">+D35+D39+D41</f>
        <v>10645.9782296541</v>
      </c>
      <c r="E42" s="44" t="n">
        <f aca="false">+E35+E39+E41</f>
        <v>16493.9665653461</v>
      </c>
      <c r="F42" s="44" t="n">
        <f aca="false">+F35+F39+F41</f>
        <v>12744.6691108301</v>
      </c>
      <c r="G42" s="44" t="n">
        <f aca="false">+G35+G39+G41</f>
        <v>12291.0708721701</v>
      </c>
      <c r="H42" s="44" t="n">
        <f aca="false">+H35+H39+H41</f>
        <v>11520.834544</v>
      </c>
      <c r="I42" s="44" t="n">
        <f aca="false">+I35+I39+I41</f>
        <v>12617.995678</v>
      </c>
      <c r="J42" s="44" t="n">
        <f aca="false">+J35+J39+J41</f>
        <v>10651.925668</v>
      </c>
      <c r="K42" s="44" t="n">
        <f aca="false">+K35+K39+K41</f>
        <v>9419.20529900003</v>
      </c>
      <c r="L42" s="44" t="n">
        <f aca="false">+L35+L39+L41</f>
        <v>11679.7550090001</v>
      </c>
      <c r="M42" s="44" t="n">
        <f aca="false">+M35+M39+M41</f>
        <v>13260.141197</v>
      </c>
      <c r="N42" s="44" t="n">
        <f aca="false">+N35+N39+N41</f>
        <v>11344.577938</v>
      </c>
      <c r="O42" s="44" t="n">
        <f aca="false">+O35+O39+O41</f>
        <v>11746.9433810001</v>
      </c>
      <c r="P42" s="44" t="n">
        <f aca="false">+P35+P39+P41</f>
        <v>13651.533589</v>
      </c>
      <c r="Q42" s="44" t="n">
        <f aca="false">+Q35+Q39+Q41</f>
        <v>14018.6966749999</v>
      </c>
      <c r="R42" s="44" t="n">
        <f aca="false">+R35+R39+R41</f>
        <v>12244.164004</v>
      </c>
      <c r="S42" s="44" t="n">
        <f aca="false">+S35+S39+S41</f>
        <v>10728.28038</v>
      </c>
      <c r="T42" s="44" t="n">
        <f aca="false">+T35+T39+T41</f>
        <v>13247.645316</v>
      </c>
      <c r="U42" s="44" t="n">
        <f aca="false">+U35+U39+U41</f>
        <v>12468.6720029999</v>
      </c>
      <c r="V42" s="44" t="n">
        <f aca="false">+V35+V39+V41</f>
        <v>11419.622652</v>
      </c>
      <c r="W42" s="44" t="n">
        <f aca="false">+W35+W39+W41</f>
        <v>10896.8277349999</v>
      </c>
      <c r="X42" s="44" t="n">
        <f aca="false">+X35+X39+X41</f>
        <v>10720.87125</v>
      </c>
      <c r="Y42" s="44" t="n">
        <f aca="false">+Y35+Y39+Y41</f>
        <v>17135.3370850001</v>
      </c>
      <c r="Z42" s="44" t="n">
        <f aca="false">+Z35+Z39+Z41</f>
        <v>9271.08045799993</v>
      </c>
      <c r="AA42" s="44" t="n">
        <f aca="false">+AA35+AA39+AA41</f>
        <v>8652.66996400007</v>
      </c>
      <c r="AB42" s="44" t="n">
        <f aca="false">+AB35+AB39+AB41</f>
        <v>10632.33949842</v>
      </c>
      <c r="AC42" s="44" t="n">
        <f aca="false">+AC35+AC39+AC41</f>
        <v>14514.2740279998</v>
      </c>
      <c r="AD42" s="44" t="n">
        <f aca="false">+AD35+AD39+AD41</f>
        <v>9081.10312699993</v>
      </c>
      <c r="AE42" s="44" t="n">
        <f aca="false">+AE35+AE39+AE41</f>
        <v>9357.47152900003</v>
      </c>
      <c r="AF42" s="44" t="n">
        <f aca="false">+AF35+AF39+AF41</f>
        <v>10031.867923</v>
      </c>
      <c r="AG42" s="44" t="n">
        <f aca="false">+AG35+AG39+AG41</f>
        <v>13090.647876</v>
      </c>
      <c r="AH42" s="44" t="n">
        <f aca="false">+AH35+AH39+AH41</f>
        <v>7189.47893400003</v>
      </c>
      <c r="AI42" s="44" t="n">
        <f aca="false">+AI35+AI39+AI41</f>
        <v>8822.50470299983</v>
      </c>
      <c r="AJ42" s="44" t="n">
        <f aca="false">+AJ35+AJ39+AJ41</f>
        <v>7131.23259100001</v>
      </c>
      <c r="AK42" s="44" t="n">
        <f aca="false">+AK35+AK39+AK41</f>
        <v>11452.5350120001</v>
      </c>
      <c r="AL42" s="44" t="n">
        <f aca="false">+AL35+AL39+AL41</f>
        <v>11724.018749</v>
      </c>
      <c r="AM42" s="44" t="n">
        <f aca="false">+AM35+AM39+AM41</f>
        <v>12979.79036</v>
      </c>
      <c r="AN42" s="44" t="n">
        <f aca="false">+AN35+AN39+AN41</f>
        <v>11195.076781</v>
      </c>
      <c r="AO42" s="44" t="n">
        <f aca="false">+AO35+AO39+AO41</f>
        <v>15471.17545</v>
      </c>
      <c r="AP42" s="44" t="n">
        <f aca="false">+AP35+AP39+AP41</f>
        <v>10690.863736</v>
      </c>
      <c r="AQ42" s="44" t="n">
        <f aca="false">+AQ35+AQ39+AQ41</f>
        <v>10221.341035</v>
      </c>
      <c r="AR42" s="44" t="n">
        <f aca="false">+AR35+AR39+AR41</f>
        <v>10711.759</v>
      </c>
      <c r="AS42" s="44" t="n">
        <f aca="false">+AS35+AS39+AS41</f>
        <v>16866.763</v>
      </c>
      <c r="AT42" s="44" t="n">
        <f aca="false">+AT35+AT39+AT41</f>
        <v>10844.43</v>
      </c>
      <c r="AU42" s="44" t="n">
        <f aca="false">+AU35+AU39+AU41</f>
        <v>7132.81399999999</v>
      </c>
      <c r="AV42" s="44" t="n">
        <f aca="false">+AV35+AV39+AV41</f>
        <v>10440.301958</v>
      </c>
      <c r="AW42" s="44" t="n">
        <f aca="false">+AW35+AW39+AW41</f>
        <v>14542.688324</v>
      </c>
      <c r="AX42" s="44" t="n">
        <v>14231.1475464744</v>
      </c>
      <c r="AY42" s="44" t="n">
        <v>7331.72496163518</v>
      </c>
      <c r="AZ42" s="44" t="n">
        <v>11032.8297325115</v>
      </c>
      <c r="BA42" s="44" t="n">
        <v>16969.8449469625</v>
      </c>
      <c r="BB42" s="44" t="n">
        <f aca="false">+BB35+BB39+BB41</f>
        <v>10218.0470407603</v>
      </c>
      <c r="BC42" s="44" t="n">
        <f aca="false">+BC35+BC39+BC41</f>
        <v>6243.64204446227</v>
      </c>
      <c r="BD42" s="44" t="n">
        <f aca="false">+BD35+BD39+BD41</f>
        <v>9948.52949444917</v>
      </c>
      <c r="BE42" s="44" t="n">
        <f aca="false">+BE35+BE39+BE41</f>
        <v>12496.8476187331</v>
      </c>
      <c r="BF42" s="44" t="n">
        <v>10408.5507539999</v>
      </c>
      <c r="BG42" s="44" t="n">
        <f aca="false">+BG35+BG39+BG41</f>
        <v>8757.089756</v>
      </c>
    </row>
    <row r="43" customFormat="false" ht="14.25" hidden="false" customHeight="false" outlineLevel="0" collapsed="false">
      <c r="A43" s="71" t="s">
        <v>61</v>
      </c>
      <c r="B43" s="44" t="n">
        <v>16719.5811959998</v>
      </c>
      <c r="C43" s="44" t="n">
        <v>16342.6467570002</v>
      </c>
      <c r="D43" s="44" t="n">
        <v>14812.0392632958</v>
      </c>
      <c r="E43" s="44" t="n">
        <v>20519.3124967043</v>
      </c>
      <c r="F43" s="44" t="n">
        <v>15858</v>
      </c>
      <c r="G43" s="44" t="n">
        <v>15192</v>
      </c>
      <c r="H43" s="44" t="n">
        <v>14601</v>
      </c>
      <c r="I43" s="44" t="n">
        <v>15504</v>
      </c>
      <c r="J43" s="44" t="n">
        <v>13582.353032</v>
      </c>
      <c r="K43" s="44" t="n">
        <v>12368.48437</v>
      </c>
      <c r="L43" s="44" t="n">
        <v>14587.4969600001</v>
      </c>
      <c r="M43" s="44" t="n">
        <v>16176.902647</v>
      </c>
      <c r="N43" s="44" t="n">
        <v>14178.505541</v>
      </c>
      <c r="O43" s="44" t="n">
        <v>14659.6290610001</v>
      </c>
      <c r="P43" s="44" t="n">
        <v>16814.239256</v>
      </c>
      <c r="Q43" s="44" t="n">
        <v>17682.8017309999</v>
      </c>
      <c r="R43" s="44" t="n">
        <v>15645.858113</v>
      </c>
      <c r="S43" s="44" t="n">
        <v>14266.1061229999</v>
      </c>
      <c r="T43" s="44" t="n">
        <v>16751.4084390001</v>
      </c>
      <c r="U43" s="44" t="n">
        <v>16102.5307279999</v>
      </c>
      <c r="V43" s="44" t="n">
        <v>15044.708124</v>
      </c>
      <c r="W43" s="44" t="n">
        <v>14462.6615059999</v>
      </c>
      <c r="X43" s="44" t="n">
        <v>14350.979787</v>
      </c>
      <c r="Y43" s="44" t="n">
        <v>20809.2038250001</v>
      </c>
      <c r="Z43" s="44" t="n">
        <v>12635.3485469999</v>
      </c>
      <c r="AA43" s="44" t="n">
        <v>12126.7408210001</v>
      </c>
      <c r="AB43" s="44" t="n">
        <v>14035.693686</v>
      </c>
      <c r="AC43" s="44" t="n">
        <v>17220.9526699998</v>
      </c>
      <c r="AD43" s="44" t="n">
        <v>12127.9255949998</v>
      </c>
      <c r="AE43" s="44" t="n">
        <v>13857.595905</v>
      </c>
      <c r="AF43" s="44" t="n">
        <v>13908.9520529999</v>
      </c>
      <c r="AG43" s="44" t="n">
        <v>16985.989933</v>
      </c>
      <c r="AH43" s="44" t="n">
        <v>10940.9865979999</v>
      </c>
      <c r="AI43" s="44" t="n">
        <v>12677.4590009999</v>
      </c>
      <c r="AJ43" s="44" t="n">
        <v>11930.1634049999</v>
      </c>
      <c r="AK43" s="44" t="n">
        <v>17125.6454500001</v>
      </c>
      <c r="AL43" s="44" t="n">
        <v>17321.5248670001</v>
      </c>
      <c r="AM43" s="44" t="n">
        <v>17962.3081189999</v>
      </c>
      <c r="AN43" s="44" t="n">
        <v>16911.3282979999</v>
      </c>
      <c r="AO43" s="44" t="n">
        <v>21573.3423889999</v>
      </c>
      <c r="AP43" s="44" t="n">
        <v>16938.23976</v>
      </c>
      <c r="AQ43" s="44" t="n">
        <v>16459.741539</v>
      </c>
      <c r="AR43" s="44" t="n">
        <v>17029.896</v>
      </c>
      <c r="AS43" s="44" t="n">
        <v>23404.57</v>
      </c>
      <c r="AT43" s="44" t="n">
        <v>16718.972</v>
      </c>
      <c r="AU43" s="44" t="n">
        <v>13810.22</v>
      </c>
      <c r="AV43" s="44" t="n">
        <v>17237.155834</v>
      </c>
      <c r="AW43" s="44" t="n">
        <v>21227.14714</v>
      </c>
      <c r="AX43" s="44" t="n">
        <v>19813.60058762</v>
      </c>
      <c r="AY43" s="44" t="n">
        <v>13236.9299031894</v>
      </c>
      <c r="AZ43" s="44" t="n">
        <v>16932.8535982264</v>
      </c>
      <c r="BA43" s="44" t="n">
        <v>22642.0600686069</v>
      </c>
      <c r="BB43" s="44" t="n">
        <v>16294.1288189134</v>
      </c>
      <c r="BC43" s="44" t="n">
        <v>12640.5138453922</v>
      </c>
      <c r="BD43" s="44" t="n">
        <v>16478.2312713637</v>
      </c>
      <c r="BE43" s="44" t="n">
        <v>18850.857238362</v>
      </c>
      <c r="BF43" s="44" t="n">
        <v>16813.0914879999</v>
      </c>
      <c r="BG43" s="44" t="n">
        <v>14941.136455</v>
      </c>
    </row>
    <row r="44" customFormat="false" ht="14.25" hidden="false" customHeight="false" outlineLevel="0" collapsed="false">
      <c r="A44" s="75" t="s">
        <v>62</v>
      </c>
      <c r="B44" s="76" t="n">
        <f aca="false">ROUND(B42/B35,3)</f>
        <v>0.162</v>
      </c>
      <c r="C44" s="76" t="n">
        <f aca="false">ROUND(C42/C35,3)</f>
        <v>0.145</v>
      </c>
      <c r="D44" s="76" t="n">
        <f aca="false">ROUND(D42/D35,3)</f>
        <v>0.136</v>
      </c>
      <c r="E44" s="76" t="n">
        <f aca="false">ROUND(E42/E35,3)</f>
        <v>0.183</v>
      </c>
      <c r="F44" s="76" t="n">
        <f aca="false">ROUND(F42/F35,3)</f>
        <v>0.165</v>
      </c>
      <c r="G44" s="76" t="n">
        <f aca="false">ROUND(G42/G35,3)</f>
        <v>0.151</v>
      </c>
      <c r="H44" s="76" t="n">
        <f aca="false">ROUND(H42/H35,3)</f>
        <v>0.143</v>
      </c>
      <c r="I44" s="76" t="n">
        <f aca="false">ROUND(I42/I35,3)</f>
        <v>0.146</v>
      </c>
      <c r="J44" s="76" t="n">
        <f aca="false">ROUND(J42/J35,3)</f>
        <v>0.134</v>
      </c>
      <c r="K44" s="76" t="n">
        <f aca="false">ROUND(K42/K35,3)</f>
        <v>0.115</v>
      </c>
      <c r="L44" s="76" t="n">
        <f aca="false">ROUND(L42/L35,3)</f>
        <v>0.14</v>
      </c>
      <c r="M44" s="76" t="n">
        <f aca="false">ROUND(M42/M35,3)</f>
        <v>0.137</v>
      </c>
      <c r="N44" s="76" t="n">
        <f aca="false">ROUND(N42/N35,3)</f>
        <v>0.127</v>
      </c>
      <c r="O44" s="76" t="n">
        <f aca="false">ROUND(O42/O35,3)</f>
        <v>0.128</v>
      </c>
      <c r="P44" s="76" t="n">
        <f aca="false">ROUND(P42/P35,3)</f>
        <v>0.134</v>
      </c>
      <c r="Q44" s="76" t="n">
        <f aca="false">ROUND(Q42/Q35,3)</f>
        <v>0.126</v>
      </c>
      <c r="R44" s="76" t="n">
        <f aca="false">ROUND(R42/R35,3)</f>
        <v>0.129</v>
      </c>
      <c r="S44" s="76" t="n">
        <f aca="false">ROUND(S42/S35,3)</f>
        <v>0.112</v>
      </c>
      <c r="T44" s="76" t="n">
        <f aca="false">ROUND(T42/T35,3)</f>
        <v>0.135</v>
      </c>
      <c r="U44" s="76" t="n">
        <f aca="false">ROUND(U42/U35,3)</f>
        <v>0.121</v>
      </c>
      <c r="V44" s="76" t="n">
        <f aca="false">ROUND(V42/V35,3)</f>
        <v>0.122</v>
      </c>
      <c r="W44" s="76" t="n">
        <f aca="false">ROUND(W42/W35,3)</f>
        <v>0.113</v>
      </c>
      <c r="X44" s="76" t="n">
        <f aca="false">ROUND(X42/X35,3)</f>
        <v>0.115</v>
      </c>
      <c r="Y44" s="76" t="n">
        <f aca="false">ROUND(Y42/Y35,3)</f>
        <v>0.151</v>
      </c>
      <c r="Z44" s="76" t="n">
        <f aca="false">ROUND(Z42/Z35,3)</f>
        <v>0.099</v>
      </c>
      <c r="AA44" s="76" t="n">
        <f aca="false">ROUND(AA42/AA35,3)</f>
        <v>0.092</v>
      </c>
      <c r="AB44" s="76" t="n">
        <f aca="false">ROUND(AB42/AB35,3)</f>
        <v>0.112</v>
      </c>
      <c r="AC44" s="76" t="n">
        <f aca="false">ROUND(AC42/AC35,3)</f>
        <v>0.126</v>
      </c>
      <c r="AD44" s="76" t="n">
        <f aca="false">ROUND(AD42/AD35,3)</f>
        <v>0.089</v>
      </c>
      <c r="AE44" s="76" t="n">
        <f aca="false">ROUND(AE42/AE35,3)</f>
        <v>0.084</v>
      </c>
      <c r="AF44" s="76" t="n">
        <f aca="false">ROUND(AF42/AF35,3)</f>
        <v>0.101</v>
      </c>
      <c r="AG44" s="76" t="n">
        <f aca="false">ROUND(AG42/AG35,3)</f>
        <v>0.106</v>
      </c>
      <c r="AH44" s="76" t="n">
        <f aca="false">ROUND(AH42/AH35,3)</f>
        <v>0.066</v>
      </c>
      <c r="AI44" s="76" t="n">
        <f aca="false">ROUND(AI42/AI35,3)</f>
        <v>0.096</v>
      </c>
      <c r="AJ44" s="76" t="n">
        <f aca="false">ROUND(AJ42/AJ35,3)</f>
        <v>0.068</v>
      </c>
      <c r="AK44" s="76" t="n">
        <f aca="false">ROUND(AK42/AK35,3)</f>
        <v>0.097</v>
      </c>
      <c r="AL44" s="76" t="n">
        <f aca="false">ROUND(AL42/AL35,3)</f>
        <v>0.095</v>
      </c>
      <c r="AM44" s="76" t="n">
        <f aca="false">ROUND(AM42/AM35,3)</f>
        <v>0.102</v>
      </c>
      <c r="AN44" s="76" t="n">
        <f aca="false">ROUND(AN42/AN35,3)</f>
        <v>0.089</v>
      </c>
      <c r="AO44" s="76" t="n">
        <f aca="false">ROUND(AO42/AO35,3)</f>
        <v>0.097</v>
      </c>
      <c r="AP44" s="76" t="n">
        <f aca="false">ROUND(AP42/AP35,3)</f>
        <v>0.073</v>
      </c>
      <c r="AQ44" s="76" t="n">
        <f aca="false">ROUND(AQ42/AQ35,3)</f>
        <v>0.069</v>
      </c>
      <c r="AR44" s="76" t="n">
        <f aca="false">ROUND(AR42/AR35,3)</f>
        <v>0.07</v>
      </c>
      <c r="AS44" s="76" t="n">
        <f aca="false">ROUND(AS42/AS35,3)</f>
        <v>0.095</v>
      </c>
      <c r="AT44" s="76" t="n">
        <f aca="false">ROUND(AT42/AT35,3)</f>
        <v>0.061</v>
      </c>
      <c r="AU44" s="76" t="n">
        <f aca="false">ROUND(AU42/AU35,3)</f>
        <v>0.041</v>
      </c>
      <c r="AV44" s="76" t="n">
        <f aca="false">ROUND(AV42/AV35,3)</f>
        <v>0.057</v>
      </c>
      <c r="AW44" s="76" t="n">
        <f aca="false">ROUND(AW42/AW35,3)</f>
        <v>0.067</v>
      </c>
      <c r="AX44" s="76" t="n">
        <v>0.081</v>
      </c>
      <c r="AY44" s="76" t="n">
        <v>0.044</v>
      </c>
      <c r="AZ44" s="76" t="n">
        <v>0.067</v>
      </c>
      <c r="BA44" s="76" t="n">
        <v>0.074</v>
      </c>
      <c r="BB44" s="76" t="n">
        <f aca="false">ROUND(BB42/BB35,3)</f>
        <v>0.055</v>
      </c>
      <c r="BC44" s="76" t="n">
        <f aca="false">ROUND(BC42/BC35,3)</f>
        <v>0.035</v>
      </c>
      <c r="BD44" s="76" t="n">
        <f aca="false">ROUND(BD42/BD35,3)</f>
        <v>0.054</v>
      </c>
      <c r="BE44" s="76" t="n">
        <f aca="false">ROUND(BE42/BE35,3)</f>
        <v>0.055</v>
      </c>
      <c r="BF44" s="76" t="n">
        <v>0.052</v>
      </c>
      <c r="BG44" s="76" t="n">
        <f aca="false">ROUND(BG42/BG35,3)</f>
        <v>0.044</v>
      </c>
    </row>
    <row r="45" customFormat="false" ht="14.25" hidden="false" customHeight="false" outlineLevel="0" collapsed="false">
      <c r="A45" s="75" t="s">
        <v>63</v>
      </c>
      <c r="B45" s="76" t="n">
        <f aca="false">ROUND(B43/B35,3)</f>
        <v>0.216</v>
      </c>
      <c r="C45" s="76" t="n">
        <f aca="false">ROUND(C43/C35,3)</f>
        <v>0.194</v>
      </c>
      <c r="D45" s="76" t="n">
        <f aca="false">ROUND(D43/D35,3)</f>
        <v>0.189</v>
      </c>
      <c r="E45" s="76" t="n">
        <f aca="false">ROUND(E43/E35,3)</f>
        <v>0.227</v>
      </c>
      <c r="F45" s="76" t="n">
        <f aca="false">ROUND(F43/F35,3)</f>
        <v>0.206</v>
      </c>
      <c r="G45" s="76" t="n">
        <f aca="false">ROUND(G43/G35,3)</f>
        <v>0.187</v>
      </c>
      <c r="H45" s="76" t="n">
        <f aca="false">ROUND(H43/H35,3)</f>
        <v>0.181</v>
      </c>
      <c r="I45" s="76" t="n">
        <f aca="false">ROUND(I43/I35,3)</f>
        <v>0.179</v>
      </c>
      <c r="J45" s="76" t="n">
        <f aca="false">ROUND(J43/J35,3)</f>
        <v>0.17</v>
      </c>
      <c r="K45" s="76" t="n">
        <f aca="false">ROUND(K43/K35,3)</f>
        <v>0.151</v>
      </c>
      <c r="L45" s="76" t="n">
        <f aca="false">ROUND(L43/L35,3)</f>
        <v>0.175</v>
      </c>
      <c r="M45" s="76" t="n">
        <f aca="false">ROUND(M43/M35,3)</f>
        <v>0.167</v>
      </c>
      <c r="N45" s="76" t="n">
        <f aca="false">ROUND(N43/N35,3)</f>
        <v>0.158</v>
      </c>
      <c r="O45" s="76" t="n">
        <f aca="false">ROUND(O43/O35,3)</f>
        <v>0.159</v>
      </c>
      <c r="P45" s="76" t="n">
        <f aca="false">ROUND(P43/P35,3)</f>
        <v>0.165</v>
      </c>
      <c r="Q45" s="76" t="n">
        <f aca="false">ROUND(Q43/Q35,3)</f>
        <v>0.159</v>
      </c>
      <c r="R45" s="76" t="n">
        <f aca="false">ROUND(R43/R35,3)</f>
        <v>0.165</v>
      </c>
      <c r="S45" s="76" t="n">
        <f aca="false">ROUND(S43/S35,3)</f>
        <v>0.148</v>
      </c>
      <c r="T45" s="76" t="n">
        <f aca="false">ROUND(T43/T35,3)</f>
        <v>0.171</v>
      </c>
      <c r="U45" s="76" t="n">
        <f aca="false">ROUND(U43/U35,3)</f>
        <v>0.156</v>
      </c>
      <c r="V45" s="76" t="n">
        <f aca="false">ROUND(V43/V35,3)</f>
        <v>0.16</v>
      </c>
      <c r="W45" s="76" t="n">
        <f aca="false">ROUND(W43/W35,3)</f>
        <v>0.149</v>
      </c>
      <c r="X45" s="76" t="n">
        <f aca="false">ROUND(X43/X35,3)</f>
        <v>0.154</v>
      </c>
      <c r="Y45" s="76" t="n">
        <f aca="false">ROUND(Y43/Y35,3)</f>
        <v>0.183</v>
      </c>
      <c r="Z45" s="76" t="n">
        <f aca="false">ROUND(Z43/Z35,3)</f>
        <v>0.135</v>
      </c>
      <c r="AA45" s="76" t="n">
        <f aca="false">ROUND(AA43/AA35,3)</f>
        <v>0.128</v>
      </c>
      <c r="AB45" s="76" t="n">
        <f aca="false">ROUND(AB43/AB35,3)</f>
        <v>0.148</v>
      </c>
      <c r="AC45" s="76" t="n">
        <f aca="false">ROUND(AC43/AC35,3)</f>
        <v>0.149</v>
      </c>
      <c r="AD45" s="76" t="n">
        <f aca="false">ROUND(AD43/AD35,3)</f>
        <v>0.119</v>
      </c>
      <c r="AE45" s="76" t="n">
        <f aca="false">ROUND(AE43/AE35,3)</f>
        <v>0.124</v>
      </c>
      <c r="AF45" s="76" t="n">
        <f aca="false">ROUND(AF43/AF35,3)</f>
        <v>0.139</v>
      </c>
      <c r="AG45" s="76" t="n">
        <f aca="false">ROUND(AG43/AG35,3)</f>
        <v>0.137</v>
      </c>
      <c r="AH45" s="76" t="n">
        <f aca="false">ROUND(AH43/AH35,3)</f>
        <v>0.101</v>
      </c>
      <c r="AI45" s="76" t="n">
        <f aca="false">ROUND(AI43/AI35,3)</f>
        <v>0.139</v>
      </c>
      <c r="AJ45" s="76" t="n">
        <f aca="false">ROUND(AJ43/AJ35,3)</f>
        <v>0.113</v>
      </c>
      <c r="AK45" s="76" t="n">
        <f aca="false">ROUND(AK43/AK35,3)</f>
        <v>0.145</v>
      </c>
      <c r="AL45" s="76" t="n">
        <f aca="false">ROUND(AL43/AL35,3)</f>
        <v>0.14</v>
      </c>
      <c r="AM45" s="76" t="n">
        <f aca="false">ROUND(AM43/AM35,3)</f>
        <v>0.141</v>
      </c>
      <c r="AN45" s="76" t="n">
        <f aca="false">ROUND(AN43/AN35,3)</f>
        <v>0.134</v>
      </c>
      <c r="AO45" s="76" t="n">
        <f aca="false">ROUND(AO43/AO35,3)</f>
        <v>0.135</v>
      </c>
      <c r="AP45" s="76" t="n">
        <f aca="false">ROUND(AP43/AP35,3)</f>
        <v>0.116</v>
      </c>
      <c r="AQ45" s="76" t="n">
        <f aca="false">ROUND(AQ43/AQ35,3)</f>
        <v>0.112</v>
      </c>
      <c r="AR45" s="76" t="n">
        <f aca="false">ROUND(AR43/AR35,3)</f>
        <v>0.112</v>
      </c>
      <c r="AS45" s="76" t="n">
        <f aca="false">ROUND(AS43/AS35,3)</f>
        <v>0.132</v>
      </c>
      <c r="AT45" s="76" t="n">
        <f aca="false">ROUND(AT43/AT35,3)</f>
        <v>0.095</v>
      </c>
      <c r="AU45" s="76" t="n">
        <f aca="false">ROUND(AU43/AU35,3)</f>
        <v>0.079</v>
      </c>
      <c r="AV45" s="76" t="n">
        <f aca="false">ROUND(AV43/AV35,3)</f>
        <v>0.095</v>
      </c>
      <c r="AW45" s="76" t="n">
        <f aca="false">ROUND(AW43/AW35,3)</f>
        <v>0.098</v>
      </c>
      <c r="AX45" s="76" t="n">
        <v>0.113</v>
      </c>
      <c r="AY45" s="76" t="n">
        <v>0.079</v>
      </c>
      <c r="AZ45" s="76" t="n">
        <v>0.103</v>
      </c>
      <c r="BA45" s="76" t="n">
        <v>0.098</v>
      </c>
      <c r="BB45" s="76" t="n">
        <f aca="false">ROUND(BB43/BB35,3)</f>
        <v>0.087</v>
      </c>
      <c r="BC45" s="76" t="n">
        <f aca="false">ROUND(BC43/BC35,3)</f>
        <v>0.07</v>
      </c>
      <c r="BD45" s="76" t="n">
        <f aca="false">ROUND(BD43/BD35,3)</f>
        <v>0.089</v>
      </c>
      <c r="BE45" s="76" t="n">
        <f aca="false">ROUND(BE43/BE35,3)</f>
        <v>0.083</v>
      </c>
      <c r="BF45" s="76" t="n">
        <v>0.084</v>
      </c>
      <c r="BG45" s="76" t="n">
        <f aca="false">ROUND(BG43/BG35,3)</f>
        <v>0.075</v>
      </c>
    </row>
    <row r="46" customFormat="false" ht="14.25" hidden="false" customHeight="false" outlineLevel="0" collapsed="false">
      <c r="A46" s="7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</row>
    <row r="47" customFormat="false" ht="14.25" hidden="false" customHeight="false" outlineLevel="0" collapsed="false">
      <c r="A47" s="78" t="s">
        <v>179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</row>
    <row r="48" customFormat="false" ht="14.25" hidden="false" customHeight="false" outlineLevel="0" collapsed="false">
      <c r="A48" s="71" t="s">
        <v>56</v>
      </c>
      <c r="B48" s="44" t="n">
        <f aca="false">+SUM(B49:B51)</f>
        <v>10189.668664</v>
      </c>
      <c r="C48" s="44" t="n">
        <f aca="false">+SUM(C49:C51)</f>
        <v>15164.385747</v>
      </c>
      <c r="D48" s="44" t="n">
        <f aca="false">+SUM(D49:D51)</f>
        <v>10489.313016</v>
      </c>
      <c r="E48" s="44" t="n">
        <f aca="false">+SUM(E49:E51)</f>
        <v>12689.48931</v>
      </c>
      <c r="F48" s="44" t="n">
        <f aca="false">+SUM(F49:F51)</f>
        <v>10659.586191</v>
      </c>
      <c r="G48" s="44" t="n">
        <f aca="false">+SUM(G49:G51)</f>
        <v>12414.912957</v>
      </c>
      <c r="H48" s="44" t="n">
        <f aca="false">+SUM(H49:H51)</f>
        <v>11622.1181035</v>
      </c>
      <c r="I48" s="44" t="n">
        <f aca="false">+SUM(I49:I51)</f>
        <v>13479.63833451</v>
      </c>
      <c r="J48" s="44" t="n">
        <f aca="false">+SUM(J49:J51)</f>
        <v>14555.75592475</v>
      </c>
      <c r="K48" s="44" t="n">
        <f aca="false">+SUM(K49:K51)</f>
        <v>14120.21064989</v>
      </c>
      <c r="L48" s="44" t="n">
        <f aca="false">+SUM(L49:L51)</f>
        <v>13855.43886636</v>
      </c>
      <c r="M48" s="44" t="n">
        <f aca="false">+SUM(M49:M51)</f>
        <v>17396.49569956</v>
      </c>
      <c r="N48" s="44" t="n">
        <f aca="false">+SUM(N49:N51)</f>
        <v>11472.6900280009</v>
      </c>
      <c r="O48" s="44" t="n">
        <f aca="false">+SUM(O49:O51)</f>
        <v>11270.4527564962</v>
      </c>
      <c r="P48" s="44" t="n">
        <f aca="false">+SUM(P49:P51)</f>
        <v>10549.8228925044</v>
      </c>
      <c r="Q48" s="44" t="n">
        <f aca="false">+SUM(Q49:Q51)</f>
        <v>14485.0657929974</v>
      </c>
      <c r="R48" s="44" t="n">
        <f aca="false">+SUM(R49:R51)</f>
        <v>10999.8653760013</v>
      </c>
      <c r="S48" s="44" t="n">
        <f aca="false">+SUM(S49:S51)</f>
        <v>9271.6654819952</v>
      </c>
      <c r="T48" s="44" t="n">
        <f aca="false">+SUM(T49:T51)</f>
        <v>11770.200486006</v>
      </c>
      <c r="U48" s="44" t="n">
        <f aca="false">+SUM(U49:U51)</f>
        <v>14564.9603419931</v>
      </c>
      <c r="V48" s="44" t="n">
        <f aca="false">+SUM(V49:V51)</f>
        <v>15369.883811</v>
      </c>
      <c r="W48" s="44" t="n">
        <f aca="false">+SUM(W49:W51)</f>
        <v>20837.694124</v>
      </c>
      <c r="X48" s="44" t="n">
        <f aca="false">+SUM(X49:X51)</f>
        <v>19944.26263</v>
      </c>
      <c r="Y48" s="44" t="n">
        <f aca="false">+SUM(Y49:Y51)</f>
        <v>24005.975221</v>
      </c>
      <c r="Z48" s="44" t="n">
        <f aca="false">+SUM(Z49:Z51)</f>
        <v>15793.038369</v>
      </c>
      <c r="AA48" s="44" t="n">
        <f aca="false">+SUM(AA49:AA51)</f>
        <v>20999.056025</v>
      </c>
      <c r="AB48" s="44" t="n">
        <f aca="false">+SUM(AB49:AB51)</f>
        <v>20991.153006</v>
      </c>
      <c r="AC48" s="44" t="n">
        <f aca="false">+SUM(AC49:AC51)</f>
        <v>24429.988013</v>
      </c>
      <c r="AD48" s="44" t="n">
        <f aca="false">+SUM(AD49:AD51)</f>
        <v>17747.596252</v>
      </c>
      <c r="AE48" s="44" t="n">
        <f aca="false">+SUM(AE49:AE51)</f>
        <v>19309.696499</v>
      </c>
      <c r="AF48" s="44" t="n">
        <f aca="false">+SUM(AF49:AF51)</f>
        <v>19970.393639</v>
      </c>
      <c r="AG48" s="44" t="n">
        <f aca="false">+SUM(AG49:AG51)</f>
        <v>24309.716958</v>
      </c>
      <c r="AH48" s="44" t="n">
        <f aca="false">+SUM(AH49:AH51)</f>
        <v>23033.84624</v>
      </c>
      <c r="AI48" s="44" t="n">
        <f aca="false">+SUM(AI49:AI51)</f>
        <v>17404.217801</v>
      </c>
      <c r="AJ48" s="44" t="n">
        <f aca="false">+SUM(AJ49:AJ51)</f>
        <v>21790.506879</v>
      </c>
      <c r="AK48" s="44" t="n">
        <f aca="false">+SUM(AK49:AK51)</f>
        <v>22788.38927</v>
      </c>
      <c r="AL48" s="44" t="n">
        <f aca="false">+SUM(AL49:AL51)</f>
        <v>19767.040778</v>
      </c>
      <c r="AM48" s="44" t="n">
        <f aca="false">+SUM(AM49:AM51)</f>
        <v>18182.228565</v>
      </c>
      <c r="AN48" s="44" t="n">
        <f aca="false">+SUM(AN49:AN51)</f>
        <v>17241.907364</v>
      </c>
      <c r="AO48" s="44" t="n">
        <f aca="false">+SUM(AO49:AO51)</f>
        <v>27446.597119</v>
      </c>
      <c r="AP48" s="44" t="n">
        <f aca="false">+SUM(AP49:AP51)</f>
        <v>19925.615716</v>
      </c>
      <c r="AQ48" s="44" t="n">
        <f aca="false">+SUM(AQ49:AQ51)</f>
        <v>21257.708411</v>
      </c>
      <c r="AR48" s="44" t="n">
        <f aca="false">+SUM(AR49:AR51)</f>
        <v>25321.435</v>
      </c>
      <c r="AS48" s="44" t="n">
        <f aca="false">+SUM(AS49:AS51)</f>
        <v>28919.681</v>
      </c>
      <c r="AT48" s="44" t="n">
        <f aca="false">+SUM(AT49:AT51)</f>
        <v>21825.765</v>
      </c>
      <c r="AU48" s="44" t="n">
        <v>22744.886</v>
      </c>
      <c r="AV48" s="44" t="n">
        <v>25919.443237</v>
      </c>
      <c r="AW48" s="44" t="n">
        <v>34742.714169</v>
      </c>
      <c r="AX48" s="44" t="n">
        <v>29641.631393</v>
      </c>
      <c r="AY48" s="44" t="n">
        <v>33441.363782</v>
      </c>
      <c r="AZ48" s="44" t="n">
        <v>29286.270419</v>
      </c>
      <c r="BA48" s="44" t="n">
        <v>42492.179094</v>
      </c>
      <c r="BB48" s="44" t="n">
        <v>29657.132881</v>
      </c>
      <c r="BC48" s="44" t="n">
        <v>34477.442748</v>
      </c>
      <c r="BD48" s="44" t="n">
        <v>34093.589567</v>
      </c>
      <c r="BE48" s="44" t="n">
        <f aca="false">+SUM(BE49:BE51)</f>
        <v>49975.7045977736</v>
      </c>
      <c r="BF48" s="44" t="n">
        <v>37031.117002</v>
      </c>
      <c r="BG48" s="44" t="n">
        <f aca="false">+SUM(BG49:BG51)</f>
        <v>42076.108818</v>
      </c>
    </row>
    <row r="49" customFormat="false" ht="14.25" hidden="false" customHeight="false" outlineLevel="0" collapsed="false">
      <c r="A49" s="45" t="s">
        <v>176</v>
      </c>
      <c r="B49" s="46" t="n">
        <v>2598.050891</v>
      </c>
      <c r="C49" s="46" t="n">
        <v>2658.264009</v>
      </c>
      <c r="D49" s="46" t="n">
        <v>2943.690847</v>
      </c>
      <c r="E49" s="46" t="n">
        <v>2749.254119</v>
      </c>
      <c r="F49" s="46" t="n">
        <v>2876.132159</v>
      </c>
      <c r="G49" s="46" t="n">
        <v>2651.713747</v>
      </c>
      <c r="H49" s="46" t="n">
        <v>2644.363641</v>
      </c>
      <c r="I49" s="46" t="n">
        <v>3365.269728</v>
      </c>
      <c r="J49" s="46" t="n">
        <v>5032.300039</v>
      </c>
      <c r="K49" s="46" t="n">
        <v>4682.552634</v>
      </c>
      <c r="L49" s="46" t="n">
        <v>4534.540192</v>
      </c>
      <c r="M49" s="46" t="n">
        <v>4718.848075</v>
      </c>
      <c r="N49" s="46" t="n">
        <v>4940.6767505477</v>
      </c>
      <c r="O49" s="46" t="n">
        <v>5267.687771515</v>
      </c>
      <c r="P49" s="46" t="n">
        <v>5023.9705579453</v>
      </c>
      <c r="Q49" s="46" t="n">
        <v>3830.4180934638</v>
      </c>
      <c r="R49" s="46" t="n">
        <v>4716.6083168558</v>
      </c>
      <c r="S49" s="46" t="n">
        <v>3655.20717091</v>
      </c>
      <c r="T49" s="46" t="n">
        <v>3378.2156895603</v>
      </c>
      <c r="U49" s="46" t="n">
        <v>3436.7093676684</v>
      </c>
      <c r="V49" s="46" t="n">
        <v>4189.653139</v>
      </c>
      <c r="W49" s="46" t="n">
        <v>3462.446851</v>
      </c>
      <c r="X49" s="46" t="n">
        <v>3671.95262</v>
      </c>
      <c r="Y49" s="46" t="n">
        <v>4522.706456</v>
      </c>
      <c r="Z49" s="46" t="n">
        <v>5034.875035</v>
      </c>
      <c r="AA49" s="46" t="n">
        <v>5503.851877</v>
      </c>
      <c r="AB49" s="46" t="n">
        <v>5159.948996</v>
      </c>
      <c r="AC49" s="46" t="n">
        <v>5788.556009</v>
      </c>
      <c r="AD49" s="46" t="n">
        <v>3280.148299</v>
      </c>
      <c r="AE49" s="46" t="n">
        <v>3082.192657</v>
      </c>
      <c r="AF49" s="46" t="n">
        <v>3836.075476</v>
      </c>
      <c r="AG49" s="46" t="n">
        <v>5498.456405</v>
      </c>
      <c r="AH49" s="46" t="n">
        <v>5404.775891</v>
      </c>
      <c r="AI49" s="46" t="n">
        <v>3340.584583</v>
      </c>
      <c r="AJ49" s="46" t="n">
        <v>3851.488965</v>
      </c>
      <c r="AK49" s="46" t="n">
        <v>4972.882429</v>
      </c>
      <c r="AL49" s="46" t="n">
        <v>5048.051519</v>
      </c>
      <c r="AM49" s="46" t="n">
        <v>3383.929333</v>
      </c>
      <c r="AN49" s="46" t="n">
        <v>3934.997146</v>
      </c>
      <c r="AO49" s="46" t="n">
        <v>4494.739233</v>
      </c>
      <c r="AP49" s="46" t="n">
        <v>4827.922683</v>
      </c>
      <c r="AQ49" s="46" t="n">
        <v>4361.017228</v>
      </c>
      <c r="AR49" s="46" t="n">
        <v>6402.017</v>
      </c>
      <c r="AS49" s="46" t="n">
        <v>6642.582</v>
      </c>
      <c r="AT49" s="46" t="n">
        <v>5421.471</v>
      </c>
      <c r="AU49" s="46" t="n">
        <v>6006.486</v>
      </c>
      <c r="AV49" s="46" t="n">
        <v>5775.383938</v>
      </c>
      <c r="AW49" s="46" t="n">
        <v>7700.086163</v>
      </c>
      <c r="AX49" s="46" t="n">
        <v>10488.563692</v>
      </c>
      <c r="AY49" s="46" t="n">
        <v>8301.83514</v>
      </c>
      <c r="AZ49" s="46" t="n">
        <v>8963.547831</v>
      </c>
      <c r="BA49" s="46" t="n">
        <v>10779.274345</v>
      </c>
      <c r="BB49" s="46" t="n">
        <v>11944.5739940634</v>
      </c>
      <c r="BC49" s="46" t="n">
        <v>11720.1087920095</v>
      </c>
      <c r="BD49" s="46" t="n">
        <v>12307.2522695979</v>
      </c>
      <c r="BE49" s="46" t="n">
        <v>16254.0950262278</v>
      </c>
      <c r="BF49" s="46" t="n">
        <v>11534.136099</v>
      </c>
      <c r="BG49" s="46" t="n">
        <v>15049.979869</v>
      </c>
    </row>
    <row r="50" customFormat="false" ht="14.25" hidden="false" customHeight="false" outlineLevel="0" collapsed="false">
      <c r="A50" s="45" t="s">
        <v>177</v>
      </c>
      <c r="B50" s="46" t="n">
        <v>7591.617773</v>
      </c>
      <c r="C50" s="46" t="n">
        <v>12506.121738</v>
      </c>
      <c r="D50" s="46" t="n">
        <v>7545.622169</v>
      </c>
      <c r="E50" s="46" t="n">
        <v>9940.235191</v>
      </c>
      <c r="F50" s="46" t="n">
        <v>7783.454032</v>
      </c>
      <c r="G50" s="46" t="n">
        <v>9763.19921</v>
      </c>
      <c r="H50" s="46" t="n">
        <v>8977.7544625</v>
      </c>
      <c r="I50" s="46" t="n">
        <v>10114.36860651</v>
      </c>
      <c r="J50" s="46" t="n">
        <v>9523.45588575</v>
      </c>
      <c r="K50" s="46" t="n">
        <v>9437.65801589</v>
      </c>
      <c r="L50" s="46" t="n">
        <v>9320.89867436</v>
      </c>
      <c r="M50" s="46" t="n">
        <v>12677.64762456</v>
      </c>
      <c r="N50" s="46" t="n">
        <v>6532.0132774532</v>
      </c>
      <c r="O50" s="46" t="n">
        <v>6002.7649849812</v>
      </c>
      <c r="P50" s="46" t="n">
        <v>5525.8523345591</v>
      </c>
      <c r="Q50" s="46" t="n">
        <v>10654.6476995336</v>
      </c>
      <c r="R50" s="46" t="n">
        <v>6283.2570591455</v>
      </c>
      <c r="S50" s="46" t="n">
        <v>5616.4583110852</v>
      </c>
      <c r="T50" s="46" t="n">
        <v>8391.9847964457</v>
      </c>
      <c r="U50" s="46" t="n">
        <v>11128.2509743247</v>
      </c>
      <c r="V50" s="46" t="n">
        <v>11180.230672</v>
      </c>
      <c r="W50" s="46" t="n">
        <v>17375.247273</v>
      </c>
      <c r="X50" s="46" t="n">
        <v>16272.31001</v>
      </c>
      <c r="Y50" s="46" t="n">
        <v>19483.268765</v>
      </c>
      <c r="Z50" s="46" t="n">
        <v>10758.163334</v>
      </c>
      <c r="AA50" s="46" t="n">
        <v>15495.204148</v>
      </c>
      <c r="AB50" s="46" t="n">
        <v>15831.20401</v>
      </c>
      <c r="AC50" s="46" t="n">
        <v>18641.432004</v>
      </c>
      <c r="AD50" s="46" t="n">
        <v>14467.447953</v>
      </c>
      <c r="AE50" s="46" t="n">
        <v>16227.503842</v>
      </c>
      <c r="AF50" s="46" t="n">
        <v>16134.318163</v>
      </c>
      <c r="AG50" s="46" t="n">
        <v>18811.260553</v>
      </c>
      <c r="AH50" s="46" t="n">
        <v>17629.070349</v>
      </c>
      <c r="AI50" s="46" t="n">
        <v>14063.633218</v>
      </c>
      <c r="AJ50" s="46" t="n">
        <v>17939.017914</v>
      </c>
      <c r="AK50" s="46" t="n">
        <v>17815.506841</v>
      </c>
      <c r="AL50" s="46" t="n">
        <v>14718.989259</v>
      </c>
      <c r="AM50" s="46" t="n">
        <v>14798.299232</v>
      </c>
      <c r="AN50" s="46" t="n">
        <v>13306.910218</v>
      </c>
      <c r="AO50" s="46" t="n">
        <v>22951.857886</v>
      </c>
      <c r="AP50" s="46" t="n">
        <v>15097.693033</v>
      </c>
      <c r="AQ50" s="46" t="n">
        <v>16896.691183</v>
      </c>
      <c r="AR50" s="46" t="n">
        <v>18919.418</v>
      </c>
      <c r="AS50" s="46" t="n">
        <v>22277.099</v>
      </c>
      <c r="AT50" s="46" t="n">
        <v>16404.294</v>
      </c>
      <c r="AU50" s="46" t="n">
        <v>16738.4</v>
      </c>
      <c r="AV50" s="46" t="n">
        <v>20144.059299</v>
      </c>
      <c r="AW50" s="46" t="n">
        <v>27042.628006</v>
      </c>
      <c r="AX50" s="46" t="n">
        <v>19153.067701</v>
      </c>
      <c r="AY50" s="46" t="n">
        <v>25139.528642</v>
      </c>
      <c r="AZ50" s="46" t="n">
        <v>20322.722588</v>
      </c>
      <c r="BA50" s="46" t="n">
        <v>31712.904749</v>
      </c>
      <c r="BB50" s="46" t="n">
        <v>17712.5588828882</v>
      </c>
      <c r="BC50" s="46" t="n">
        <v>22757.3339567595</v>
      </c>
      <c r="BD50" s="46" t="n">
        <v>21786.3372946383</v>
      </c>
      <c r="BE50" s="46" t="n">
        <v>33721.6095715457</v>
      </c>
      <c r="BF50" s="46" t="n">
        <v>25496.980903</v>
      </c>
      <c r="BG50" s="46" t="n">
        <v>27026.128949</v>
      </c>
    </row>
    <row r="51" customFormat="false" ht="14.25" hidden="false" customHeight="false" outlineLevel="0" collapsed="false">
      <c r="A51" s="45" t="s">
        <v>178</v>
      </c>
      <c r="B51" s="46" t="n">
        <v>0</v>
      </c>
      <c r="C51" s="46" t="n">
        <v>0</v>
      </c>
      <c r="D51" s="46" t="n">
        <v>0</v>
      </c>
      <c r="E51" s="46" t="n">
        <v>0</v>
      </c>
      <c r="F51" s="46" t="n">
        <v>0</v>
      </c>
      <c r="G51" s="46" t="n">
        <v>0</v>
      </c>
      <c r="H51" s="46" t="n">
        <v>0</v>
      </c>
      <c r="I51" s="46" t="n">
        <v>0</v>
      </c>
      <c r="J51" s="46" t="n">
        <v>0</v>
      </c>
      <c r="K51" s="46" t="n">
        <v>0</v>
      </c>
      <c r="L51" s="46" t="n">
        <v>0</v>
      </c>
      <c r="M51" s="46" t="n">
        <v>0</v>
      </c>
      <c r="N51" s="46" t="n">
        <v>0</v>
      </c>
      <c r="O51" s="46" t="n">
        <v>0</v>
      </c>
      <c r="P51" s="46" t="n">
        <v>0</v>
      </c>
      <c r="Q51" s="46" t="n">
        <v>0</v>
      </c>
      <c r="R51" s="46" t="n">
        <v>0</v>
      </c>
      <c r="S51" s="46" t="n">
        <v>0</v>
      </c>
      <c r="T51" s="46" t="n">
        <v>0</v>
      </c>
      <c r="U51" s="46" t="n">
        <v>0</v>
      </c>
      <c r="V51" s="46" t="n">
        <v>0</v>
      </c>
      <c r="W51" s="46" t="n">
        <v>0</v>
      </c>
      <c r="X51" s="46" t="n">
        <v>0</v>
      </c>
      <c r="Y51" s="46" t="n">
        <v>0</v>
      </c>
      <c r="Z51" s="46" t="n">
        <v>0</v>
      </c>
      <c r="AA51" s="46" t="n">
        <v>0</v>
      </c>
      <c r="AB51" s="46" t="n">
        <v>0</v>
      </c>
      <c r="AC51" s="46" t="n">
        <v>0</v>
      </c>
      <c r="AD51" s="46" t="n">
        <v>0</v>
      </c>
      <c r="AE51" s="46" t="n">
        <v>0</v>
      </c>
      <c r="AF51" s="46" t="n">
        <v>0</v>
      </c>
      <c r="AG51" s="46" t="n">
        <v>0</v>
      </c>
      <c r="AH51" s="46" t="n">
        <v>0</v>
      </c>
      <c r="AI51" s="46" t="n">
        <v>0</v>
      </c>
      <c r="AJ51" s="46" t="n">
        <v>0</v>
      </c>
      <c r="AK51" s="46" t="n">
        <v>0</v>
      </c>
      <c r="AL51" s="46" t="n">
        <v>0</v>
      </c>
      <c r="AM51" s="46" t="n">
        <v>0</v>
      </c>
      <c r="AN51" s="46" t="n">
        <v>0</v>
      </c>
      <c r="AO51" s="46" t="n">
        <v>0</v>
      </c>
      <c r="AP51" s="46" t="n">
        <v>0</v>
      </c>
      <c r="AQ51" s="46" t="n">
        <v>0</v>
      </c>
      <c r="AR51" s="46" t="n">
        <v>0</v>
      </c>
      <c r="AS51" s="46" t="n">
        <v>0</v>
      </c>
      <c r="AT51" s="46" t="n">
        <v>0</v>
      </c>
      <c r="AU51" s="46" t="n">
        <v>0</v>
      </c>
      <c r="AV51" s="46" t="n">
        <v>0</v>
      </c>
      <c r="AW51" s="46" t="n">
        <v>0</v>
      </c>
      <c r="AX51" s="46" t="n">
        <v>0</v>
      </c>
      <c r="AY51" s="46" t="n">
        <v>0</v>
      </c>
      <c r="AZ51" s="46" t="n">
        <v>0</v>
      </c>
      <c r="BA51" s="46" t="n">
        <v>0</v>
      </c>
      <c r="BB51" s="46" t="n">
        <v>0</v>
      </c>
      <c r="BC51" s="46" t="n">
        <v>0</v>
      </c>
      <c r="BD51" s="46" t="n">
        <v>0</v>
      </c>
      <c r="BE51" s="46" t="n">
        <v>0</v>
      </c>
      <c r="BF51" s="46" t="n">
        <v>0</v>
      </c>
      <c r="BG51" s="46" t="n">
        <v>0</v>
      </c>
    </row>
    <row r="52" customFormat="false" ht="14.25" hidden="false" customHeight="false" outlineLevel="0" collapsed="false">
      <c r="A52" s="79" t="s">
        <v>160</v>
      </c>
      <c r="B52" s="57" t="n">
        <v>-8864.928469</v>
      </c>
      <c r="C52" s="57" t="n">
        <v>-13434.359513</v>
      </c>
      <c r="D52" s="57" t="n">
        <v>-9239.140207</v>
      </c>
      <c r="E52" s="57" t="n">
        <v>-10710.267926</v>
      </c>
      <c r="F52" s="57" t="n">
        <v>-8552.52862800001</v>
      </c>
      <c r="G52" s="57" t="n">
        <v>-9859.803451</v>
      </c>
      <c r="H52" s="57" t="n">
        <v>-9101.59598750001</v>
      </c>
      <c r="I52" s="57" t="n">
        <v>-10948.9176185593</v>
      </c>
      <c r="J52" s="57" t="n">
        <v>-11759.2660208812</v>
      </c>
      <c r="K52" s="57" t="n">
        <v>-11384.9966375065</v>
      </c>
      <c r="L52" s="57" t="n">
        <v>-10969.1621756123</v>
      </c>
      <c r="M52" s="57" t="n">
        <v>-14574.159710842</v>
      </c>
      <c r="N52" s="57" t="n">
        <v>-9346.77108500031</v>
      </c>
      <c r="O52" s="57" t="n">
        <v>-8855.3079054961</v>
      </c>
      <c r="P52" s="57" t="n">
        <v>-8374.699886509</v>
      </c>
      <c r="Q52" s="57" t="n">
        <v>-11221.637346998</v>
      </c>
      <c r="R52" s="57" t="n">
        <v>-8794.623725999</v>
      </c>
      <c r="S52" s="57" t="n">
        <v>-7499.3036780036</v>
      </c>
      <c r="T52" s="57" t="n">
        <v>-9385.9274170022</v>
      </c>
      <c r="U52" s="57" t="n">
        <v>-11797.1349969952</v>
      </c>
      <c r="V52" s="57" t="n">
        <v>-12766.954513</v>
      </c>
      <c r="W52" s="57" t="n">
        <v>-18382.672256</v>
      </c>
      <c r="X52" s="57" t="n">
        <v>-16749.350484</v>
      </c>
      <c r="Y52" s="57" t="n">
        <v>-19426.21855</v>
      </c>
      <c r="Z52" s="57" t="n">
        <v>-13895.55674</v>
      </c>
      <c r="AA52" s="57" t="n">
        <v>-16755.533636</v>
      </c>
      <c r="AB52" s="57" t="n">
        <v>-17704.057355</v>
      </c>
      <c r="AC52" s="57" t="n">
        <v>-20601.379688</v>
      </c>
      <c r="AD52" s="57" t="n">
        <v>-15578.559996</v>
      </c>
      <c r="AE52" s="57" t="n">
        <v>-16367.898425</v>
      </c>
      <c r="AF52" s="57" t="n">
        <v>-17013.079205</v>
      </c>
      <c r="AG52" s="57" t="n">
        <v>-20420.192605</v>
      </c>
      <c r="AH52" s="57" t="n">
        <v>-19025.568623</v>
      </c>
      <c r="AI52" s="57" t="n">
        <v>-14223.684443</v>
      </c>
      <c r="AJ52" s="57" t="n">
        <v>-17046.431812</v>
      </c>
      <c r="AK52" s="57" t="n">
        <v>-18528.561144</v>
      </c>
      <c r="AL52" s="57" t="n">
        <v>-16091.941026</v>
      </c>
      <c r="AM52" s="57" t="n">
        <v>-14512.038118</v>
      </c>
      <c r="AN52" s="57" t="n">
        <v>-13953.82471</v>
      </c>
      <c r="AO52" s="57" t="n">
        <v>-22318.218216</v>
      </c>
      <c r="AP52" s="57" t="n">
        <v>-16065.879665</v>
      </c>
      <c r="AQ52" s="57" t="n">
        <v>-16674.300484</v>
      </c>
      <c r="AR52" s="57" t="n">
        <v>-20707.119</v>
      </c>
      <c r="AS52" s="57" t="n">
        <v>-23148.959</v>
      </c>
      <c r="AT52" s="57" t="n">
        <v>-17191.552</v>
      </c>
      <c r="AU52" s="57" t="n">
        <v>-18951.398</v>
      </c>
      <c r="AV52" s="57" t="n">
        <v>-22033.433964</v>
      </c>
      <c r="AW52" s="57" t="n">
        <v>-28072.399824</v>
      </c>
      <c r="AX52" s="57" t="n">
        <v>-24206.761261</v>
      </c>
      <c r="AY52" s="57" t="n">
        <v>-27821.499838</v>
      </c>
      <c r="AZ52" s="57" t="n">
        <v>-23911.889507</v>
      </c>
      <c r="BA52" s="57" t="n">
        <v>-34196.387808</v>
      </c>
      <c r="BB52" s="57" t="n">
        <v>-24082.225335</v>
      </c>
      <c r="BC52" s="57" t="n">
        <v>-28736.947155</v>
      </c>
      <c r="BD52" s="57" t="n">
        <v>-28241.287245</v>
      </c>
      <c r="BE52" s="57" t="n">
        <v>-41201.522481</v>
      </c>
      <c r="BF52" s="57" t="n">
        <v>-31274.513433</v>
      </c>
      <c r="BG52" s="57" t="n">
        <v>-34681.583367</v>
      </c>
    </row>
    <row r="53" customFormat="false" ht="14.25" hidden="false" customHeight="false" outlineLevel="0" collapsed="false">
      <c r="A53" s="71" t="s">
        <v>161</v>
      </c>
      <c r="B53" s="44" t="n">
        <f aca="false">+B48+B52</f>
        <v>1324.740195</v>
      </c>
      <c r="C53" s="44" t="n">
        <f aca="false">+C48+C52</f>
        <v>1730.026234</v>
      </c>
      <c r="D53" s="44" t="n">
        <f aca="false">+D48+D52</f>
        <v>1250.172809</v>
      </c>
      <c r="E53" s="44" t="n">
        <f aca="false">+E48+E52</f>
        <v>1979.221384</v>
      </c>
      <c r="F53" s="44" t="n">
        <f aca="false">+F48+F52</f>
        <v>2107.05756299999</v>
      </c>
      <c r="G53" s="44" t="n">
        <f aca="false">+G48+G52</f>
        <v>2555.109506</v>
      </c>
      <c r="H53" s="44" t="n">
        <f aca="false">+H48+H52</f>
        <v>2520.52211599999</v>
      </c>
      <c r="I53" s="44" t="n">
        <f aca="false">+I48+I52</f>
        <v>2530.72071595071</v>
      </c>
      <c r="J53" s="44" t="n">
        <f aca="false">+J48+J52</f>
        <v>2796.48990386881</v>
      </c>
      <c r="K53" s="44" t="n">
        <f aca="false">+K48+K52</f>
        <v>2735.2140123835</v>
      </c>
      <c r="L53" s="44" t="n">
        <f aca="false">+L48+L52</f>
        <v>2886.27669074771</v>
      </c>
      <c r="M53" s="44" t="n">
        <f aca="false">+M48+M52</f>
        <v>2822.335988718</v>
      </c>
      <c r="N53" s="44" t="n">
        <f aca="false">+N48+N52</f>
        <v>2125.9189430006</v>
      </c>
      <c r="O53" s="44" t="n">
        <f aca="false">+O48+O52</f>
        <v>2415.1448510001</v>
      </c>
      <c r="P53" s="44" t="n">
        <f aca="false">+P48+P52</f>
        <v>2175.1230059954</v>
      </c>
      <c r="Q53" s="44" t="n">
        <f aca="false">+Q48+Q52</f>
        <v>3263.4284459994</v>
      </c>
      <c r="R53" s="44" t="n">
        <f aca="false">+R48+R52</f>
        <v>2205.2416500023</v>
      </c>
      <c r="S53" s="44" t="n">
        <f aca="false">+S48+S52</f>
        <v>1772.3618039916</v>
      </c>
      <c r="T53" s="44" t="n">
        <f aca="false">+T48+T52</f>
        <v>2384.2730690038</v>
      </c>
      <c r="U53" s="44" t="n">
        <f aca="false">+U48+U52</f>
        <v>2767.8253449979</v>
      </c>
      <c r="V53" s="44" t="n">
        <f aca="false">+V48+V52</f>
        <v>2602.92929799999</v>
      </c>
      <c r="W53" s="44" t="n">
        <f aca="false">+W48+W52</f>
        <v>2455.02186799999</v>
      </c>
      <c r="X53" s="44" t="n">
        <f aca="false">+X48+X52</f>
        <v>3194.91214599999</v>
      </c>
      <c r="Y53" s="44" t="n">
        <f aca="false">+Y48+Y52</f>
        <v>4579.75667100001</v>
      </c>
      <c r="Z53" s="44" t="n">
        <f aca="false">+Z48+Z52</f>
        <v>1897.481629</v>
      </c>
      <c r="AA53" s="44" t="n">
        <f aca="false">+AA48+AA52</f>
        <v>4243.522389</v>
      </c>
      <c r="AB53" s="44" t="n">
        <f aca="false">+AB48+AB52</f>
        <v>3287.09565100001</v>
      </c>
      <c r="AC53" s="44" t="n">
        <f aca="false">+AC48+AC52</f>
        <v>3828.60832499999</v>
      </c>
      <c r="AD53" s="44" t="n">
        <f aca="false">+AD48+AD52</f>
        <v>2169.036256</v>
      </c>
      <c r="AE53" s="44" t="n">
        <f aca="false">+AE48+AE52</f>
        <v>2941.79807399999</v>
      </c>
      <c r="AF53" s="44" t="n">
        <f aca="false">+AF48+AF52</f>
        <v>2957.314434</v>
      </c>
      <c r="AG53" s="44" t="n">
        <f aca="false">+AG48+AG52</f>
        <v>3889.52435300001</v>
      </c>
      <c r="AH53" s="44" t="n">
        <f aca="false">+AH48+AH52</f>
        <v>4008.277617</v>
      </c>
      <c r="AI53" s="44" t="n">
        <f aca="false">+AI48+AI52</f>
        <v>3180.53335799998</v>
      </c>
      <c r="AJ53" s="44" t="n">
        <f aca="false">+AJ48+AJ52</f>
        <v>4744.075067</v>
      </c>
      <c r="AK53" s="44" t="n">
        <f aca="false">+AK48+AK52</f>
        <v>4259.82812599999</v>
      </c>
      <c r="AL53" s="44" t="n">
        <f aca="false">+AL48+AL52</f>
        <v>3675.099752</v>
      </c>
      <c r="AM53" s="44" t="n">
        <f aca="false">+AM48+AM52</f>
        <v>3670.190447</v>
      </c>
      <c r="AN53" s="44" t="n">
        <f aca="false">+AN48+AN52</f>
        <v>3288.082654</v>
      </c>
      <c r="AO53" s="44" t="n">
        <f aca="false">+AO48+AO52</f>
        <v>5128.378903</v>
      </c>
      <c r="AP53" s="44" t="n">
        <f aca="false">+AP48+AP52</f>
        <v>3859.73605100001</v>
      </c>
      <c r="AQ53" s="44" t="n">
        <f aca="false">+AQ48+AQ52</f>
        <v>4583.40792700001</v>
      </c>
      <c r="AR53" s="44" t="n">
        <f aca="false">+AR48+AR52</f>
        <v>4614.316</v>
      </c>
      <c r="AS53" s="44" t="n">
        <f aca="false">+AS48+AS52</f>
        <v>5770.722</v>
      </c>
      <c r="AT53" s="44" t="n">
        <f aca="false">+AT48+AT52</f>
        <v>4634.213</v>
      </c>
      <c r="AU53" s="44" t="n">
        <v>3793.488</v>
      </c>
      <c r="AV53" s="44" t="n">
        <v>3886.00927300001</v>
      </c>
      <c r="AW53" s="44" t="n">
        <v>6670.314345</v>
      </c>
      <c r="AX53" s="44" t="n">
        <v>5434.870132</v>
      </c>
      <c r="AY53" s="44" t="n">
        <v>5619.863944</v>
      </c>
      <c r="AZ53" s="44" t="n">
        <v>5374.380912</v>
      </c>
      <c r="BA53" s="44" t="n">
        <v>8295.791286</v>
      </c>
      <c r="BB53" s="44" t="n">
        <v>5574.907546</v>
      </c>
      <c r="BC53" s="44" t="n">
        <v>5740.495593</v>
      </c>
      <c r="BD53" s="44" t="n">
        <v>5852.30232200001</v>
      </c>
      <c r="BE53" s="44" t="n">
        <f aca="false">+BE48+BE52</f>
        <v>8774.18211677355</v>
      </c>
      <c r="BF53" s="44" t="n">
        <v>5756.603569</v>
      </c>
      <c r="BG53" s="44" t="n">
        <f aca="false">+BG48+BG52</f>
        <v>7394.52545099999</v>
      </c>
    </row>
    <row r="54" customFormat="false" ht="14.25" hidden="false" customHeight="false" outlineLevel="0" collapsed="false">
      <c r="A54" s="79" t="s">
        <v>163</v>
      </c>
      <c r="B54" s="57" t="n">
        <v>-974.126592</v>
      </c>
      <c r="C54" s="57" t="n">
        <v>-1170.072689</v>
      </c>
      <c r="D54" s="57" t="n">
        <v>-1270.011383</v>
      </c>
      <c r="E54" s="57" t="n">
        <v>-1915.96553</v>
      </c>
      <c r="F54" s="57" t="n">
        <v>-1095.314053</v>
      </c>
      <c r="G54" s="57" t="n">
        <v>-1249.406676</v>
      </c>
      <c r="H54" s="57" t="n">
        <v>-1151.652021</v>
      </c>
      <c r="I54" s="57" t="n">
        <v>-1059.185653</v>
      </c>
      <c r="J54" s="57" t="n">
        <v>-1254.304585</v>
      </c>
      <c r="K54" s="57" t="n">
        <v>-1231.416944</v>
      </c>
      <c r="L54" s="57" t="n">
        <v>-1240.238818</v>
      </c>
      <c r="M54" s="57" t="n">
        <v>-1339.30374153</v>
      </c>
      <c r="N54" s="57" t="n">
        <v>-1129.0680760029</v>
      </c>
      <c r="O54" s="57" t="n">
        <v>-1117.9562754952</v>
      </c>
      <c r="P54" s="57" t="n">
        <v>-1167.0477304989</v>
      </c>
      <c r="Q54" s="57" t="n">
        <v>-1087.8205610006</v>
      </c>
      <c r="R54" s="57" t="n">
        <v>-1080.1196489985</v>
      </c>
      <c r="S54" s="57" t="n">
        <v>-1173.4785450054</v>
      </c>
      <c r="T54" s="57" t="n">
        <v>-1029.4333519961</v>
      </c>
      <c r="U54" s="57" t="n">
        <v>-1389.446171</v>
      </c>
      <c r="V54" s="57" t="n">
        <v>-1353.685868</v>
      </c>
      <c r="W54" s="57" t="n">
        <v>-1516.759134</v>
      </c>
      <c r="X54" s="57" t="n">
        <v>-1937.035509</v>
      </c>
      <c r="Y54" s="57" t="n">
        <v>-2768.224661</v>
      </c>
      <c r="Z54" s="57" t="n">
        <v>-1730.589399</v>
      </c>
      <c r="AA54" s="57" t="n">
        <v>-1772.809126</v>
      </c>
      <c r="AB54" s="57" t="n">
        <v>-2333.853662</v>
      </c>
      <c r="AC54" s="57" t="n">
        <v>-2686.728734</v>
      </c>
      <c r="AD54" s="57" t="n">
        <v>-1793.94841</v>
      </c>
      <c r="AE54" s="57" t="n">
        <v>-1812.584557</v>
      </c>
      <c r="AF54" s="57" t="n">
        <v>-1993.542774</v>
      </c>
      <c r="AG54" s="57" t="n">
        <v>-2698.90083</v>
      </c>
      <c r="AH54" s="57" t="n">
        <v>-2739.519872</v>
      </c>
      <c r="AI54" s="57" t="n">
        <v>-2564.934934</v>
      </c>
      <c r="AJ54" s="57" t="n">
        <v>-2051.786882</v>
      </c>
      <c r="AK54" s="57" t="n">
        <v>-1982.290231</v>
      </c>
      <c r="AL54" s="57" t="n">
        <v>-2181.0508</v>
      </c>
      <c r="AM54" s="57" t="n">
        <v>-2147.221894</v>
      </c>
      <c r="AN54" s="57" t="n">
        <v>-2156.628045</v>
      </c>
      <c r="AO54" s="57" t="n">
        <v>-2505.573462</v>
      </c>
      <c r="AP54" s="57" t="n">
        <v>-2071.456992</v>
      </c>
      <c r="AQ54" s="57" t="n">
        <v>-2751.616975</v>
      </c>
      <c r="AR54" s="57" t="n">
        <v>-2830.855</v>
      </c>
      <c r="AS54" s="57" t="n">
        <v>-2460.325</v>
      </c>
      <c r="AT54" s="57" t="n">
        <v>-2297.731</v>
      </c>
      <c r="AU54" s="57" t="n">
        <v>-2461.743</v>
      </c>
      <c r="AV54" s="57" t="n">
        <v>-3158.863128</v>
      </c>
      <c r="AW54" s="57" t="n">
        <v>-2752.252743</v>
      </c>
      <c r="AX54" s="57" t="n">
        <v>-3297.099331</v>
      </c>
      <c r="AY54" s="57" t="n">
        <v>-3448.129238</v>
      </c>
      <c r="AZ54" s="57" t="n">
        <v>-3245.615724</v>
      </c>
      <c r="BA54" s="57" t="n">
        <v>-3653.013486</v>
      </c>
      <c r="BB54" s="57" t="n">
        <v>-3215.448697</v>
      </c>
      <c r="BC54" s="57" t="n">
        <v>-3674.652912</v>
      </c>
      <c r="BD54" s="57" t="n">
        <v>-3788.488742</v>
      </c>
      <c r="BE54" s="57" t="n">
        <v>-4770.043863</v>
      </c>
      <c r="BF54" s="57" t="n">
        <v>-4397.500946</v>
      </c>
      <c r="BG54" s="57" t="n">
        <v>-4190.710647</v>
      </c>
    </row>
    <row r="55" customFormat="false" ht="14.25" hidden="false" customHeight="false" outlineLevel="0" collapsed="false">
      <c r="A55" s="71" t="s">
        <v>43</v>
      </c>
      <c r="B55" s="44" t="n">
        <f aca="false">+B48+B52+B54</f>
        <v>350.613602999996</v>
      </c>
      <c r="C55" s="44" t="n">
        <f aca="false">+C48+C52+C54</f>
        <v>559.953545000001</v>
      </c>
      <c r="D55" s="44" t="n">
        <f aca="false">+D48+D52+D54</f>
        <v>-19.8385739999956</v>
      </c>
      <c r="E55" s="44" t="n">
        <f aca="false">+E48+E52+E54</f>
        <v>63.2558539999986</v>
      </c>
      <c r="F55" s="44" t="n">
        <f aca="false">+F48+F52+F54</f>
        <v>1011.74350999999</v>
      </c>
      <c r="G55" s="44" t="n">
        <f aca="false">+G48+G52+G54</f>
        <v>1305.70283</v>
      </c>
      <c r="H55" s="44" t="n">
        <f aca="false">+H48+H52+H54</f>
        <v>1368.87009499999</v>
      </c>
      <c r="I55" s="44" t="n">
        <f aca="false">+I48+I52+I54</f>
        <v>1471.53506295071</v>
      </c>
      <c r="J55" s="44" t="n">
        <f aca="false">+J48+J52+J54</f>
        <v>1542.18531886881</v>
      </c>
      <c r="K55" s="44" t="n">
        <f aca="false">+K48+K52+K54</f>
        <v>1503.7970683835</v>
      </c>
      <c r="L55" s="44" t="n">
        <f aca="false">+L48+L52+L54</f>
        <v>1646.03787274771</v>
      </c>
      <c r="M55" s="44" t="n">
        <f aca="false">+M48+M52+M54</f>
        <v>1483.032247188</v>
      </c>
      <c r="N55" s="44" t="n">
        <f aca="false">+N48+N52+N54</f>
        <v>996.850866997695</v>
      </c>
      <c r="O55" s="44" t="n">
        <f aca="false">+O48+O52+O54</f>
        <v>1297.1885755049</v>
      </c>
      <c r="P55" s="44" t="n">
        <f aca="false">+P48+P52+P54</f>
        <v>1008.0752754965</v>
      </c>
      <c r="Q55" s="44" t="n">
        <f aca="false">+Q48+Q52+Q54</f>
        <v>2175.6078849988</v>
      </c>
      <c r="R55" s="44" t="n">
        <f aca="false">+R48+R52+R54</f>
        <v>1125.1220010038</v>
      </c>
      <c r="S55" s="44" t="n">
        <f aca="false">+S48+S52+S54</f>
        <v>598.883258986196</v>
      </c>
      <c r="T55" s="44" t="n">
        <f aca="false">+T48+T52+T54</f>
        <v>1354.8397170077</v>
      </c>
      <c r="U55" s="44" t="n">
        <f aca="false">+U48+U52+U54</f>
        <v>1378.3791739979</v>
      </c>
      <c r="V55" s="44" t="n">
        <f aca="false">+V48+V52+V54</f>
        <v>1249.24342999999</v>
      </c>
      <c r="W55" s="44" t="n">
        <f aca="false">+W48+W52+W54</f>
        <v>938.262733999993</v>
      </c>
      <c r="X55" s="44" t="n">
        <f aca="false">+X48+X52+X54</f>
        <v>1257.87663699999</v>
      </c>
      <c r="Y55" s="44" t="n">
        <f aca="false">+Y48+Y52+Y54</f>
        <v>1811.53201000001</v>
      </c>
      <c r="Z55" s="44" t="n">
        <f aca="false">+Z48+Z52+Z54</f>
        <v>166.892230000002</v>
      </c>
      <c r="AA55" s="44" t="n">
        <f aca="false">+AA48+AA52+AA54</f>
        <v>2470.713263</v>
      </c>
      <c r="AB55" s="44" t="n">
        <f aca="false">+AB48+AB52+AB54</f>
        <v>953.241989000011</v>
      </c>
      <c r="AC55" s="44" t="n">
        <f aca="false">+AC48+AC52+AC54</f>
        <v>1141.87959099999</v>
      </c>
      <c r="AD55" s="44" t="n">
        <f aca="false">+AD48+AD52+AD54</f>
        <v>375.087845999999</v>
      </c>
      <c r="AE55" s="44" t="n">
        <f aca="false">+AE48+AE52+AE54</f>
        <v>1129.21351699999</v>
      </c>
      <c r="AF55" s="44" t="n">
        <f aca="false">+AF48+AF52+AF54</f>
        <v>963.771659999996</v>
      </c>
      <c r="AG55" s="44" t="n">
        <f aca="false">+AG48+AG52+AG54</f>
        <v>1190.62352300001</v>
      </c>
      <c r="AH55" s="44" t="n">
        <f aca="false">+AH48+AH52+AH54</f>
        <v>1268.757745</v>
      </c>
      <c r="AI55" s="44" t="n">
        <f aca="false">+AI48+AI52+AI54</f>
        <v>615.598423999982</v>
      </c>
      <c r="AJ55" s="44" t="n">
        <f aca="false">+AJ48+AJ52+AJ54</f>
        <v>2692.288185</v>
      </c>
      <c r="AK55" s="44" t="n">
        <f aca="false">+AK48+AK52+AK54</f>
        <v>2277.53789499999</v>
      </c>
      <c r="AL55" s="44" t="n">
        <f aca="false">+AL48+AL52+AL54</f>
        <v>1494.048952</v>
      </c>
      <c r="AM55" s="44" t="n">
        <f aca="false">+AM48+AM52+AM54</f>
        <v>1522.968553</v>
      </c>
      <c r="AN55" s="44" t="n">
        <f aca="false">+AN48+AN52+AN54</f>
        <v>1131.454609</v>
      </c>
      <c r="AO55" s="44" t="n">
        <f aca="false">+AO48+AO52+AO54</f>
        <v>2622.805441</v>
      </c>
      <c r="AP55" s="44" t="n">
        <f aca="false">+AP48+AP52+AP54</f>
        <v>1788.27905900001</v>
      </c>
      <c r="AQ55" s="44" t="n">
        <f aca="false">+AQ48+AQ52+AQ54</f>
        <v>1831.79095200001</v>
      </c>
      <c r="AR55" s="44" t="n">
        <f aca="false">+AR48+AR52+AR54</f>
        <v>1783.461</v>
      </c>
      <c r="AS55" s="44" t="n">
        <f aca="false">+AS48+AS52+AS54</f>
        <v>3310.397</v>
      </c>
      <c r="AT55" s="44" t="n">
        <f aca="false">+AT48+AT52+AT54</f>
        <v>2336.482</v>
      </c>
      <c r="AU55" s="44" t="n">
        <v>1331.745</v>
      </c>
      <c r="AV55" s="44" t="n">
        <v>727.146145000007</v>
      </c>
      <c r="AW55" s="44" t="n">
        <v>3918.061602</v>
      </c>
      <c r="AX55" s="44" t="n">
        <v>2137.770801</v>
      </c>
      <c r="AY55" s="44" t="n">
        <v>2171.734706</v>
      </c>
      <c r="AZ55" s="44" t="n">
        <v>2128.765188</v>
      </c>
      <c r="BA55" s="44" t="n">
        <v>4642.7778</v>
      </c>
      <c r="BB55" s="44" t="n">
        <v>2359.458849</v>
      </c>
      <c r="BC55" s="44" t="n">
        <v>2065.842681</v>
      </c>
      <c r="BD55" s="44" t="n">
        <v>2063.81358000001</v>
      </c>
      <c r="BE55" s="44" t="n">
        <f aca="false">+BE48+BE52+BE54</f>
        <v>4004.13825377355</v>
      </c>
      <c r="BF55" s="44" t="n">
        <v>1359.102623</v>
      </c>
      <c r="BG55" s="44" t="n">
        <f aca="false">+BG48+BG52+BG54</f>
        <v>3203.81480399999</v>
      </c>
    </row>
    <row r="56" customFormat="false" ht="14.25" hidden="false" customHeight="false" outlineLevel="0" collapsed="false">
      <c r="A56" s="71" t="s">
        <v>61</v>
      </c>
      <c r="B56" s="44" t="n">
        <v>1743.465901</v>
      </c>
      <c r="C56" s="44" t="n">
        <v>2128.474569</v>
      </c>
      <c r="D56" s="44" t="n">
        <v>1847.012208</v>
      </c>
      <c r="E56" s="44" t="n">
        <v>1463.040634</v>
      </c>
      <c r="F56" s="44" t="n">
        <v>2316.66310299999</v>
      </c>
      <c r="G56" s="44" t="n">
        <v>3309.198765</v>
      </c>
      <c r="H56" s="44" t="n">
        <v>3584.58901099999</v>
      </c>
      <c r="I56" s="44" t="n">
        <v>3728.32117295071</v>
      </c>
      <c r="J56" s="44" t="n">
        <v>3810.35696786882</v>
      </c>
      <c r="K56" s="44" t="n">
        <v>3894.4139793835</v>
      </c>
      <c r="L56" s="44" t="n">
        <v>4157.0769927477</v>
      </c>
      <c r="M56" s="44" t="n">
        <v>3350.655413188</v>
      </c>
      <c r="N56" s="44" t="n">
        <v>1526.89315700479</v>
      </c>
      <c r="O56" s="44" t="n">
        <v>1837.3575685267</v>
      </c>
      <c r="P56" s="44" t="n">
        <v>1560.0304186367</v>
      </c>
      <c r="Q56" s="44" t="n">
        <v>2721.9888128411</v>
      </c>
      <c r="R56" s="44" t="n">
        <v>1707.4399213924</v>
      </c>
      <c r="S56" s="44" t="n">
        <v>1235.251779238</v>
      </c>
      <c r="T56" s="44" t="n">
        <v>1949.2169911511</v>
      </c>
      <c r="U56" s="44" t="n">
        <v>1934.7582342141</v>
      </c>
      <c r="V56" s="44" t="n">
        <v>1998.91185099999</v>
      </c>
      <c r="W56" s="44" t="n">
        <v>1973.742453</v>
      </c>
      <c r="X56" s="44" t="n">
        <v>2729.73589799998</v>
      </c>
      <c r="Y56" s="44" t="n">
        <v>3414.47731100001</v>
      </c>
      <c r="Z56" s="44" t="n">
        <v>1474.127234</v>
      </c>
      <c r="AA56" s="44" t="n">
        <v>3923.806689</v>
      </c>
      <c r="AB56" s="44" t="n">
        <v>2325.81822700001</v>
      </c>
      <c r="AC56" s="44" t="n">
        <v>2403.019925</v>
      </c>
      <c r="AD56" s="44" t="n">
        <v>1475.73065300001</v>
      </c>
      <c r="AE56" s="44" t="n">
        <v>2113.604002</v>
      </c>
      <c r="AF56" s="44" t="n">
        <v>2024.82548000001</v>
      </c>
      <c r="AG56" s="44" t="n">
        <v>2178.440563</v>
      </c>
      <c r="AH56" s="44" t="n">
        <v>2449.42735499999</v>
      </c>
      <c r="AI56" s="44" t="n">
        <v>1702.23444699998</v>
      </c>
      <c r="AJ56" s="44" t="n">
        <v>3655.20235700001</v>
      </c>
      <c r="AK56" s="44" t="n">
        <v>3158.90636999998</v>
      </c>
      <c r="AL56" s="44" t="n">
        <v>2410.702939</v>
      </c>
      <c r="AM56" s="44" t="n">
        <v>2429.63718799999</v>
      </c>
      <c r="AN56" s="44" t="n">
        <v>2035.07510999999</v>
      </c>
      <c r="AO56" s="44" t="n">
        <v>3569.30022900002</v>
      </c>
      <c r="AP56" s="44" t="n">
        <v>2719.942843</v>
      </c>
      <c r="AQ56" s="44" t="n">
        <v>2839.85505800001</v>
      </c>
      <c r="AR56" s="44" t="n">
        <v>2830.341</v>
      </c>
      <c r="AS56" s="44" t="n">
        <v>4512.504</v>
      </c>
      <c r="AT56" s="44" t="n">
        <v>3387.574</v>
      </c>
      <c r="AU56" s="44" t="n">
        <v>2548.57</v>
      </c>
      <c r="AV56" s="44" t="n">
        <v>1927.420952</v>
      </c>
      <c r="AW56" s="44" t="n">
        <v>5139.301829</v>
      </c>
      <c r="AX56" s="44" t="n">
        <v>3351.167487</v>
      </c>
      <c r="AY56" s="44" t="n">
        <v>3461.933168</v>
      </c>
      <c r="AZ56" s="44" t="n">
        <v>3315.294753</v>
      </c>
      <c r="BA56" s="44" t="n">
        <v>6303.0968</v>
      </c>
      <c r="BB56" s="44" t="n">
        <v>3399.22226</v>
      </c>
      <c r="BC56" s="44" t="n">
        <v>3309.10706000001</v>
      </c>
      <c r="BD56" s="44" t="n">
        <v>3302.45756500001</v>
      </c>
      <c r="BE56" s="44" t="n">
        <v>5430.363166</v>
      </c>
      <c r="BF56" s="44" t="n">
        <v>2719.39915000001</v>
      </c>
      <c r="BG56" s="44" t="n">
        <v>4537.83971099999</v>
      </c>
    </row>
    <row r="57" customFormat="false" ht="14.25" hidden="false" customHeight="false" outlineLevel="0" collapsed="false">
      <c r="A57" s="75" t="s">
        <v>62</v>
      </c>
      <c r="B57" s="76" t="n">
        <f aca="false">ROUND(B55/B48,3)</f>
        <v>0.034</v>
      </c>
      <c r="C57" s="76" t="n">
        <f aca="false">ROUND(C55/C48,3)</f>
        <v>0.037</v>
      </c>
      <c r="D57" s="76" t="n">
        <f aca="false">ROUND(D55/D48,3)</f>
        <v>-0.002</v>
      </c>
      <c r="E57" s="76" t="n">
        <f aca="false">ROUND(E55/E48,3)</f>
        <v>0.005</v>
      </c>
      <c r="F57" s="76" t="n">
        <f aca="false">ROUND(F55/F48,3)</f>
        <v>0.095</v>
      </c>
      <c r="G57" s="76" t="n">
        <f aca="false">ROUND(G55/G48,3)</f>
        <v>0.105</v>
      </c>
      <c r="H57" s="76" t="n">
        <f aca="false">ROUND(H55/H48,3)</f>
        <v>0.118</v>
      </c>
      <c r="I57" s="76" t="n">
        <f aca="false">ROUND(I55/I48,3)</f>
        <v>0.109</v>
      </c>
      <c r="J57" s="76" t="n">
        <f aca="false">ROUND(J55/J48,3)</f>
        <v>0.106</v>
      </c>
      <c r="K57" s="76" t="n">
        <f aca="false">ROUND(K55/K48,3)</f>
        <v>0.106</v>
      </c>
      <c r="L57" s="76" t="n">
        <f aca="false">ROUND(L55/L48,3)</f>
        <v>0.119</v>
      </c>
      <c r="M57" s="76" t="n">
        <f aca="false">ROUND(M55/M48,3)</f>
        <v>0.085</v>
      </c>
      <c r="N57" s="76" t="n">
        <f aca="false">ROUND(N55/N48,3)</f>
        <v>0.087</v>
      </c>
      <c r="O57" s="76" t="n">
        <f aca="false">ROUND(O55/O48,3)</f>
        <v>0.115</v>
      </c>
      <c r="P57" s="76" t="n">
        <f aca="false">ROUND(P55/P48,3)</f>
        <v>0.096</v>
      </c>
      <c r="Q57" s="76" t="n">
        <f aca="false">ROUND(Q55/Q48,3)</f>
        <v>0.15</v>
      </c>
      <c r="R57" s="76" t="n">
        <f aca="false">ROUND(R55/R48,3)</f>
        <v>0.102</v>
      </c>
      <c r="S57" s="76" t="n">
        <f aca="false">ROUND(S55/S48,3)</f>
        <v>0.065</v>
      </c>
      <c r="T57" s="76" t="n">
        <f aca="false">ROUND(T55/T48,3)</f>
        <v>0.115</v>
      </c>
      <c r="U57" s="76" t="n">
        <f aca="false">ROUND(U55/U48,3)</f>
        <v>0.095</v>
      </c>
      <c r="V57" s="76" t="n">
        <f aca="false">ROUND(V55/V48,3)</f>
        <v>0.081</v>
      </c>
      <c r="W57" s="76" t="n">
        <f aca="false">ROUND(W55/W48,3)</f>
        <v>0.045</v>
      </c>
      <c r="X57" s="76" t="n">
        <f aca="false">ROUND(X55/X48,3)</f>
        <v>0.063</v>
      </c>
      <c r="Y57" s="76" t="n">
        <f aca="false">ROUND(Y55/Y48,3)</f>
        <v>0.075</v>
      </c>
      <c r="Z57" s="76" t="n">
        <f aca="false">ROUND(Z55/Z48,3)</f>
        <v>0.011</v>
      </c>
      <c r="AA57" s="76" t="n">
        <f aca="false">ROUND(AA55/AA48,3)</f>
        <v>0.118</v>
      </c>
      <c r="AB57" s="76" t="n">
        <f aca="false">ROUND(AB55/AB48,3)</f>
        <v>0.045</v>
      </c>
      <c r="AC57" s="76" t="n">
        <f aca="false">ROUND(AC55/AC48,3)</f>
        <v>0.047</v>
      </c>
      <c r="AD57" s="76" t="n">
        <f aca="false">ROUND(AD55/AD48,3)</f>
        <v>0.021</v>
      </c>
      <c r="AE57" s="76" t="n">
        <f aca="false">ROUND(AE55/AE48,3)</f>
        <v>0.058</v>
      </c>
      <c r="AF57" s="76" t="n">
        <f aca="false">ROUND(AF55/AF48,3)</f>
        <v>0.048</v>
      </c>
      <c r="AG57" s="76" t="n">
        <f aca="false">ROUND(AG55/AG48,3)</f>
        <v>0.049</v>
      </c>
      <c r="AH57" s="76" t="n">
        <f aca="false">ROUND(AH55/AH48,3)</f>
        <v>0.055</v>
      </c>
      <c r="AI57" s="76" t="n">
        <f aca="false">ROUND(AI55/AI48,3)</f>
        <v>0.035</v>
      </c>
      <c r="AJ57" s="76" t="n">
        <f aca="false">ROUND(AJ55/AJ48,3)</f>
        <v>0.124</v>
      </c>
      <c r="AK57" s="76" t="n">
        <f aca="false">ROUND(AK55/AK48,3)</f>
        <v>0.1</v>
      </c>
      <c r="AL57" s="76" t="n">
        <f aca="false">ROUND(AL55/AL48,3)</f>
        <v>0.076</v>
      </c>
      <c r="AM57" s="76" t="n">
        <f aca="false">ROUND(AM55/AM48,3)</f>
        <v>0.084</v>
      </c>
      <c r="AN57" s="76" t="n">
        <f aca="false">ROUND(AN55/AN48,3)</f>
        <v>0.066</v>
      </c>
      <c r="AO57" s="76" t="n">
        <f aca="false">ROUND(AO55/AO48,3)</f>
        <v>0.096</v>
      </c>
      <c r="AP57" s="76" t="n">
        <f aca="false">ROUND(AP55/AP48,3)</f>
        <v>0.09</v>
      </c>
      <c r="AQ57" s="76" t="n">
        <f aca="false">ROUND(AQ55/AQ48,3)</f>
        <v>0.086</v>
      </c>
      <c r="AR57" s="76" t="n">
        <f aca="false">ROUND(AR55/AR48,3)</f>
        <v>0.07</v>
      </c>
      <c r="AS57" s="76" t="n">
        <f aca="false">ROUND(AS55/AS48,3)</f>
        <v>0.114</v>
      </c>
      <c r="AT57" s="76" t="n">
        <f aca="false">ROUND(AT55/AT48,3)</f>
        <v>0.107</v>
      </c>
      <c r="AU57" s="76" t="n">
        <v>0.059</v>
      </c>
      <c r="AV57" s="76" t="n">
        <v>0.028</v>
      </c>
      <c r="AW57" s="76" t="n">
        <v>0.113</v>
      </c>
      <c r="AX57" s="76" t="n">
        <v>0.072</v>
      </c>
      <c r="AY57" s="76" t="n">
        <v>0.065</v>
      </c>
      <c r="AZ57" s="76" t="n">
        <v>0.073</v>
      </c>
      <c r="BA57" s="76" t="n">
        <v>0.109</v>
      </c>
      <c r="BB57" s="76" t="n">
        <f aca="false">ROUND(BB55/BB48,3)</f>
        <v>0.08</v>
      </c>
      <c r="BC57" s="76" t="n">
        <f aca="false">ROUND(BC55/BC48,3)</f>
        <v>0.06</v>
      </c>
      <c r="BD57" s="76" t="n">
        <v>0.061</v>
      </c>
      <c r="BE57" s="76" t="n">
        <f aca="false">ROUND(BE55/BE48,3)</f>
        <v>0.08</v>
      </c>
      <c r="BF57" s="76" t="n">
        <v>0.037</v>
      </c>
      <c r="BG57" s="76" t="n">
        <f aca="false">ROUND(BG55/BG48,3)</f>
        <v>0.076</v>
      </c>
    </row>
    <row r="58" customFormat="false" ht="14.25" hidden="false" customHeight="false" outlineLevel="0" collapsed="false">
      <c r="A58" s="75" t="s">
        <v>63</v>
      </c>
      <c r="B58" s="76" t="n">
        <f aca="false">ROUND(B56/B48,3)</f>
        <v>0.171</v>
      </c>
      <c r="C58" s="76" t="n">
        <f aca="false">ROUND(C56/C48,3)</f>
        <v>0.14</v>
      </c>
      <c r="D58" s="76" t="n">
        <f aca="false">ROUND(D56/D48,3)</f>
        <v>0.176</v>
      </c>
      <c r="E58" s="76" t="n">
        <f aca="false">ROUND(E56/E48,3)</f>
        <v>0.115</v>
      </c>
      <c r="F58" s="76" t="n">
        <f aca="false">ROUND(F56/F48,3)</f>
        <v>0.217</v>
      </c>
      <c r="G58" s="76" t="n">
        <f aca="false">ROUND(G56/G48,3)</f>
        <v>0.267</v>
      </c>
      <c r="H58" s="76" t="n">
        <f aca="false">ROUND(H56/H48,3)</f>
        <v>0.308</v>
      </c>
      <c r="I58" s="76" t="n">
        <f aca="false">ROUND(I56/I48,3)</f>
        <v>0.277</v>
      </c>
      <c r="J58" s="76" t="n">
        <f aca="false">ROUND(J56/J48,3)</f>
        <v>0.262</v>
      </c>
      <c r="K58" s="76" t="n">
        <f aca="false">ROUND(K56/K48,3)</f>
        <v>0.276</v>
      </c>
      <c r="L58" s="76" t="n">
        <f aca="false">ROUND(L56/L48,3)</f>
        <v>0.3</v>
      </c>
      <c r="M58" s="76" t="n">
        <f aca="false">ROUND(M56/M48,3)</f>
        <v>0.193</v>
      </c>
      <c r="N58" s="76" t="n">
        <f aca="false">ROUND(N56/N48,3)</f>
        <v>0.133</v>
      </c>
      <c r="O58" s="76" t="n">
        <f aca="false">ROUND(O56/O48,3)</f>
        <v>0.163</v>
      </c>
      <c r="P58" s="76" t="n">
        <f aca="false">ROUND(P56/P48,3)</f>
        <v>0.148</v>
      </c>
      <c r="Q58" s="76" t="n">
        <f aca="false">ROUND(Q56/Q48,3)</f>
        <v>0.188</v>
      </c>
      <c r="R58" s="76" t="n">
        <f aca="false">ROUND(R56/R48,3)</f>
        <v>0.155</v>
      </c>
      <c r="S58" s="76" t="n">
        <f aca="false">ROUND(S56/S48,3)</f>
        <v>0.133</v>
      </c>
      <c r="T58" s="76" t="n">
        <f aca="false">ROUND(T56/T48,3)</f>
        <v>0.166</v>
      </c>
      <c r="U58" s="76" t="n">
        <f aca="false">ROUND(U56/U48,3)</f>
        <v>0.133</v>
      </c>
      <c r="V58" s="76" t="n">
        <f aca="false">ROUND(V56/V48,3)</f>
        <v>0.13</v>
      </c>
      <c r="W58" s="76" t="n">
        <f aca="false">ROUND(W56/W48,3)</f>
        <v>0.095</v>
      </c>
      <c r="X58" s="76" t="n">
        <f aca="false">ROUND(X56/X48,3)</f>
        <v>0.137</v>
      </c>
      <c r="Y58" s="76" t="n">
        <f aca="false">ROUND(Y56/Y48,3)</f>
        <v>0.142</v>
      </c>
      <c r="Z58" s="76" t="n">
        <f aca="false">ROUND(Z56/Z48,3)</f>
        <v>0.093</v>
      </c>
      <c r="AA58" s="76" t="n">
        <f aca="false">ROUND(AA56/AA48,3)</f>
        <v>0.187</v>
      </c>
      <c r="AB58" s="76" t="n">
        <f aca="false">ROUND(AB56/AB48,3)</f>
        <v>0.111</v>
      </c>
      <c r="AC58" s="76" t="n">
        <f aca="false">ROUND(AC56/AC48,3)</f>
        <v>0.098</v>
      </c>
      <c r="AD58" s="76" t="n">
        <f aca="false">ROUND(AD56/AD48,3)</f>
        <v>0.083</v>
      </c>
      <c r="AE58" s="76" t="n">
        <f aca="false">ROUND(AE56/AE48,3)</f>
        <v>0.109</v>
      </c>
      <c r="AF58" s="76" t="n">
        <f aca="false">ROUND(AF56/AF48,3)</f>
        <v>0.101</v>
      </c>
      <c r="AG58" s="76" t="n">
        <f aca="false">ROUND(AG56/AG48,3)</f>
        <v>0.09</v>
      </c>
      <c r="AH58" s="76" t="n">
        <f aca="false">ROUND(AH56/AH48,3)</f>
        <v>0.106</v>
      </c>
      <c r="AI58" s="76" t="n">
        <f aca="false">ROUND(AI56/AI48,3)</f>
        <v>0.098</v>
      </c>
      <c r="AJ58" s="76" t="n">
        <f aca="false">ROUND(AJ56/AJ48,3)</f>
        <v>0.168</v>
      </c>
      <c r="AK58" s="76" t="n">
        <f aca="false">ROUND(AK56/AK48,3)</f>
        <v>0.139</v>
      </c>
      <c r="AL58" s="76" t="n">
        <f aca="false">ROUND(AL56/AL48,3)</f>
        <v>0.122</v>
      </c>
      <c r="AM58" s="76" t="n">
        <f aca="false">ROUND(AM56/AM48,3)</f>
        <v>0.134</v>
      </c>
      <c r="AN58" s="76" t="n">
        <f aca="false">ROUND(AN56/AN48,3)</f>
        <v>0.118</v>
      </c>
      <c r="AO58" s="76" t="n">
        <f aca="false">ROUND(AO56/AO48,3)</f>
        <v>0.13</v>
      </c>
      <c r="AP58" s="76" t="n">
        <f aca="false">ROUND(AP56/AP48,3)</f>
        <v>0.137</v>
      </c>
      <c r="AQ58" s="76" t="n">
        <f aca="false">ROUND(AQ56/AQ48,3)</f>
        <v>0.134</v>
      </c>
      <c r="AR58" s="76" t="n">
        <f aca="false">ROUND(AR56/AR48,3)</f>
        <v>0.112</v>
      </c>
      <c r="AS58" s="76" t="n">
        <f aca="false">ROUND(AS56/AS48,3)</f>
        <v>0.156</v>
      </c>
      <c r="AT58" s="76" t="n">
        <f aca="false">ROUND(AT56/AT48,3)</f>
        <v>0.155</v>
      </c>
      <c r="AU58" s="76" t="n">
        <v>0.112</v>
      </c>
      <c r="AV58" s="76" t="n">
        <v>0.074</v>
      </c>
      <c r="AW58" s="76" t="n">
        <v>0.148</v>
      </c>
      <c r="AX58" s="76" t="n">
        <v>0.113</v>
      </c>
      <c r="AY58" s="76" t="n">
        <v>0.104</v>
      </c>
      <c r="AZ58" s="76" t="n">
        <v>0.113</v>
      </c>
      <c r="BA58" s="76" t="n">
        <v>0.148</v>
      </c>
      <c r="BB58" s="76" t="n">
        <f aca="false">ROUND(BB56/BB48,3)</f>
        <v>0.115</v>
      </c>
      <c r="BC58" s="76" t="n">
        <f aca="false">ROUND(BC56/BC48,3)</f>
        <v>0.096</v>
      </c>
      <c r="BD58" s="76" t="n">
        <v>0.097</v>
      </c>
      <c r="BE58" s="76" t="n">
        <f aca="false">ROUND(BE56/BE48,3)</f>
        <v>0.109</v>
      </c>
      <c r="BF58" s="76" t="n">
        <v>0.073</v>
      </c>
      <c r="BG58" s="76" t="n">
        <f aca="false">ROUND(BG56/BG48,3)</f>
        <v>0.108</v>
      </c>
    </row>
    <row r="59" customFormat="false" ht="14.25" hidden="false" customHeight="false" outlineLevel="0" collapsed="false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</row>
    <row r="60" customFormat="false" ht="14.25" hidden="false" customHeight="false" outlineLevel="0" collapsed="false">
      <c r="A60" s="78" t="s">
        <v>180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</row>
    <row r="61" customFormat="false" ht="14.25" hidden="false" customHeight="false" outlineLevel="0" collapsed="false">
      <c r="A61" s="71" t="s">
        <v>56</v>
      </c>
      <c r="B61" s="44" t="n">
        <f aca="false">+SUM(B62:B64)</f>
        <v>16320.827431</v>
      </c>
      <c r="C61" s="44" t="n">
        <f aca="false">+SUM(C62:C64)</f>
        <v>17361.38114867</v>
      </c>
      <c r="D61" s="44" t="n">
        <f aca="false">+SUM(D62:D64)</f>
        <v>18142.99731633</v>
      </c>
      <c r="E61" s="44" t="n">
        <f aca="false">+SUM(E62:E64)</f>
        <v>20663.42342</v>
      </c>
      <c r="F61" s="44" t="n">
        <f aca="false">+SUM(F62:F64)</f>
        <v>16589.022265</v>
      </c>
      <c r="G61" s="44" t="n">
        <f aca="false">+SUM(G62:G64)</f>
        <v>17674.131309</v>
      </c>
      <c r="H61" s="44" t="n">
        <f aca="false">+SUM(H62:H64)</f>
        <v>20916.740204</v>
      </c>
      <c r="I61" s="44" t="n">
        <f aca="false">+SUM(I62:I64)</f>
        <v>26115.31155</v>
      </c>
      <c r="J61" s="44" t="n">
        <f aca="false">+SUM(J62:J64)</f>
        <v>19255.025747</v>
      </c>
      <c r="K61" s="44" t="n">
        <f aca="false">+SUM(K62:K64)</f>
        <v>21515.520034</v>
      </c>
      <c r="L61" s="44" t="n">
        <f aca="false">+SUM(L62:L64)</f>
        <v>23164.158055</v>
      </c>
      <c r="M61" s="44" t="n">
        <f aca="false">+SUM(M62:M64)</f>
        <v>29238.467819</v>
      </c>
      <c r="N61" s="44" t="n">
        <f aca="false">+SUM(N62:N64)</f>
        <v>19044.970054</v>
      </c>
      <c r="O61" s="44" t="n">
        <f aca="false">+SUM(O62:O64)</f>
        <v>24869.484044</v>
      </c>
      <c r="P61" s="44" t="n">
        <f aca="false">+SUM(P62:P64)</f>
        <v>26457.61439</v>
      </c>
      <c r="Q61" s="44" t="n">
        <f aca="false">+SUM(Q62:Q64)</f>
        <v>34301.681279</v>
      </c>
      <c r="R61" s="44" t="n">
        <f aca="false">+SUM(R62:R64)</f>
        <v>23330.734231</v>
      </c>
      <c r="S61" s="44" t="n">
        <f aca="false">+SUM(S62:S64)</f>
        <v>25693.829496</v>
      </c>
      <c r="T61" s="44" t="n">
        <f aca="false">+SUM(T62:T64)</f>
        <v>23977.186395</v>
      </c>
      <c r="U61" s="44" t="n">
        <f aca="false">+SUM(U62:U64)</f>
        <v>26154.994275</v>
      </c>
      <c r="V61" s="44" t="n">
        <f aca="false">+SUM(V62:V64)</f>
        <v>21716.16216</v>
      </c>
      <c r="W61" s="44" t="n">
        <f aca="false">+SUM(W62:W64)</f>
        <v>21740.236376</v>
      </c>
      <c r="X61" s="44" t="n">
        <f aca="false">+SUM(X62:X64)</f>
        <v>23598.684441</v>
      </c>
      <c r="Y61" s="44" t="n">
        <f aca="false">+SUM(Y62:Y64)</f>
        <v>25444.984997</v>
      </c>
      <c r="Z61" s="44" t="n">
        <f aca="false">+SUM(Z62:Z64)</f>
        <v>18602.200604</v>
      </c>
      <c r="AA61" s="44" t="n">
        <f aca="false">+SUM(AA62:AA64)</f>
        <v>15964.11711</v>
      </c>
      <c r="AB61" s="44" t="n">
        <f aca="false">+SUM(AB62:AB64)</f>
        <v>31019.505447</v>
      </c>
      <c r="AC61" s="44" t="n">
        <f aca="false">+SUM(AC62:AC64)</f>
        <v>25356.057363</v>
      </c>
      <c r="AD61" s="44" t="n">
        <f aca="false">+SUM(AD62:AD64)</f>
        <v>19566.915833</v>
      </c>
      <c r="AE61" s="44" t="n">
        <f aca="false">+SUM(AE62:AE64)</f>
        <v>18227.636141</v>
      </c>
      <c r="AF61" s="44" t="n">
        <f aca="false">+SUM(AF62:AF64)</f>
        <v>14182.876514</v>
      </c>
      <c r="AG61" s="44" t="n">
        <f aca="false">+SUM(AG62:AG64)</f>
        <v>16772.623287</v>
      </c>
      <c r="AH61" s="44" t="n">
        <f aca="false">+SUM(AH62:AH64)</f>
        <v>18141.089044</v>
      </c>
      <c r="AI61" s="44" t="n">
        <f aca="false">+SUM(AI62:AI64)</f>
        <v>13424.058074</v>
      </c>
      <c r="AJ61" s="44" t="n">
        <f aca="false">+SUM(AJ62:AJ64)</f>
        <v>14612.273818</v>
      </c>
      <c r="AK61" s="44" t="n">
        <f aca="false">+SUM(AK62:AK64)</f>
        <v>21521.51291</v>
      </c>
      <c r="AL61" s="44" t="n">
        <f aca="false">+SUM(AL62:AL64)</f>
        <v>16226.450425</v>
      </c>
      <c r="AM61" s="44" t="n">
        <f aca="false">+SUM(AM62:AM64)</f>
        <v>15816.335293</v>
      </c>
      <c r="AN61" s="44" t="n">
        <f aca="false">+SUM(AN62:AN64)</f>
        <v>17766.421125</v>
      </c>
      <c r="AO61" s="44" t="n">
        <f aca="false">+SUM(AO62:AO64)</f>
        <v>19891.475377</v>
      </c>
      <c r="AP61" s="44" t="n">
        <f aca="false">+SUM(AP62:AP64)</f>
        <v>17733.733417</v>
      </c>
      <c r="AQ61" s="44" t="n">
        <f aca="false">+SUM(AQ62:AQ64)</f>
        <v>19579.335632</v>
      </c>
      <c r="AR61" s="44" t="n">
        <f aca="false">+SUM(AR62:AR64)</f>
        <v>24825.745</v>
      </c>
      <c r="AS61" s="44" t="n">
        <f aca="false">+SUM(AS62:AS64)</f>
        <v>26656.955</v>
      </c>
      <c r="AT61" s="44" t="n">
        <f aca="false">+SUM(AT62:AT64)</f>
        <v>22884.031</v>
      </c>
      <c r="AU61" s="44" t="n">
        <v>25087.666</v>
      </c>
      <c r="AV61" s="44" t="n">
        <v>31592.970177</v>
      </c>
      <c r="AW61" s="44" t="n">
        <v>34682.503656</v>
      </c>
      <c r="AX61" s="44" t="n">
        <v>28894.400596</v>
      </c>
      <c r="AY61" s="44" t="n">
        <v>33833.124283</v>
      </c>
      <c r="AZ61" s="44" t="n">
        <v>31383.519749</v>
      </c>
      <c r="BA61" s="44" t="n">
        <v>41806.438015</v>
      </c>
      <c r="BB61" s="44" t="n">
        <f aca="false">SUM(BB62:BB64)</f>
        <v>25290.0317184962</v>
      </c>
      <c r="BC61" s="44" t="n">
        <f aca="false">SUM(BC62:BC64)</f>
        <v>25920.8440381332</v>
      </c>
      <c r="BD61" s="44" t="n">
        <f aca="false">SUM(BD62:BD64)</f>
        <v>30773.9785906635</v>
      </c>
      <c r="BE61" s="44" t="n">
        <f aca="false">SUM(BE62:BE64)</f>
        <v>31853.3347636313</v>
      </c>
      <c r="BF61" s="44" t="n">
        <v>23639.688737</v>
      </c>
      <c r="BG61" s="44" t="n">
        <f aca="false">+SUM(BG62:BG64)</f>
        <v>27331.64632</v>
      </c>
    </row>
    <row r="62" customFormat="false" ht="14.25" hidden="false" customHeight="false" outlineLevel="0" collapsed="false">
      <c r="A62" s="45" t="s">
        <v>176</v>
      </c>
      <c r="B62" s="46" t="n">
        <v>3591.462394</v>
      </c>
      <c r="C62" s="46" t="n">
        <v>4323.63329367</v>
      </c>
      <c r="D62" s="46" t="n">
        <v>4583.70061633</v>
      </c>
      <c r="E62" s="46" t="n">
        <v>4922.672137</v>
      </c>
      <c r="F62" s="46" t="n">
        <v>6324.658102</v>
      </c>
      <c r="G62" s="46" t="n">
        <v>5523.338514</v>
      </c>
      <c r="H62" s="46" t="n">
        <v>4526.84649</v>
      </c>
      <c r="I62" s="46" t="n">
        <v>5217.736429</v>
      </c>
      <c r="J62" s="46" t="n">
        <v>4992.80655</v>
      </c>
      <c r="K62" s="46" t="n">
        <v>4836.152087</v>
      </c>
      <c r="L62" s="46" t="n">
        <v>5465.308412</v>
      </c>
      <c r="M62" s="46" t="n">
        <v>5822.223557</v>
      </c>
      <c r="N62" s="46" t="n">
        <v>5834.428031</v>
      </c>
      <c r="O62" s="46" t="n">
        <v>6239.830784</v>
      </c>
      <c r="P62" s="46" t="n">
        <v>6770.830025</v>
      </c>
      <c r="Q62" s="46" t="n">
        <v>6331.504588</v>
      </c>
      <c r="R62" s="46" t="n">
        <v>6813.349869</v>
      </c>
      <c r="S62" s="46" t="n">
        <v>7217.618606</v>
      </c>
      <c r="T62" s="46" t="n">
        <v>6207.203734</v>
      </c>
      <c r="U62" s="46" t="n">
        <v>6570.533253</v>
      </c>
      <c r="V62" s="46" t="n">
        <v>6106.13032</v>
      </c>
      <c r="W62" s="46" t="n">
        <v>6685.428536</v>
      </c>
      <c r="X62" s="46" t="n">
        <v>6771.227118</v>
      </c>
      <c r="Y62" s="46" t="n">
        <v>7233.102251</v>
      </c>
      <c r="Z62" s="46" t="n">
        <v>6503.408893</v>
      </c>
      <c r="AA62" s="46" t="n">
        <v>6170.881331</v>
      </c>
      <c r="AB62" s="46" t="n">
        <v>7003.428484</v>
      </c>
      <c r="AC62" s="46" t="n">
        <v>8400.335536</v>
      </c>
      <c r="AD62" s="46" t="n">
        <v>6426.965036</v>
      </c>
      <c r="AE62" s="46" t="n">
        <v>7252.919663</v>
      </c>
      <c r="AF62" s="46" t="n">
        <v>6484.669512</v>
      </c>
      <c r="AG62" s="46" t="n">
        <v>8120.452704</v>
      </c>
      <c r="AH62" s="46" t="n">
        <v>7506.881461</v>
      </c>
      <c r="AI62" s="46" t="n">
        <v>7299.423326</v>
      </c>
      <c r="AJ62" s="46" t="n">
        <v>7348.814085</v>
      </c>
      <c r="AK62" s="46" t="n">
        <v>10678.231104</v>
      </c>
      <c r="AL62" s="46" t="n">
        <v>7937.456444</v>
      </c>
      <c r="AM62" s="46" t="n">
        <v>9151.639413</v>
      </c>
      <c r="AN62" s="46" t="n">
        <v>8730.588203</v>
      </c>
      <c r="AO62" s="46" t="n">
        <v>11005.305507</v>
      </c>
      <c r="AP62" s="46" t="n">
        <v>9517.580582</v>
      </c>
      <c r="AQ62" s="46" t="n">
        <v>9862.446978</v>
      </c>
      <c r="AR62" s="46" t="n">
        <v>10673.519</v>
      </c>
      <c r="AS62" s="46" t="n">
        <v>12219</v>
      </c>
      <c r="AT62" s="46" t="n">
        <v>11217.403</v>
      </c>
      <c r="AU62" s="46" t="n">
        <v>11358.758</v>
      </c>
      <c r="AV62" s="46" t="n">
        <v>14789.042232</v>
      </c>
      <c r="AW62" s="46" t="n">
        <v>15202.229623</v>
      </c>
      <c r="AX62" s="46" t="n">
        <v>18546.314318</v>
      </c>
      <c r="AY62" s="46" t="n">
        <v>11271.328734</v>
      </c>
      <c r="AZ62" s="46" t="n">
        <v>14983.244838</v>
      </c>
      <c r="BA62" s="46" t="n">
        <v>17808.240463</v>
      </c>
      <c r="BB62" s="46" t="n">
        <v>16517.3413785412</v>
      </c>
      <c r="BC62" s="46" t="n">
        <v>14298.6853660058</v>
      </c>
      <c r="BD62" s="46" t="n">
        <v>14752.7719421334</v>
      </c>
      <c r="BE62" s="46" t="n">
        <v>20070.6113100434</v>
      </c>
      <c r="BF62" s="46" t="n">
        <v>14744.767229</v>
      </c>
      <c r="BG62" s="46" t="n">
        <v>14786.010809</v>
      </c>
    </row>
    <row r="63" customFormat="false" ht="14.25" hidden="false" customHeight="false" outlineLevel="0" collapsed="false">
      <c r="A63" s="45" t="s">
        <v>177</v>
      </c>
      <c r="B63" s="46" t="n">
        <v>12729.365037</v>
      </c>
      <c r="C63" s="46" t="n">
        <v>13037.747855</v>
      </c>
      <c r="D63" s="46" t="n">
        <v>13559.2967</v>
      </c>
      <c r="E63" s="46" t="n">
        <v>15740.751283</v>
      </c>
      <c r="F63" s="46" t="n">
        <v>10264.364163</v>
      </c>
      <c r="G63" s="46" t="n">
        <v>12150.792795</v>
      </c>
      <c r="H63" s="46" t="n">
        <v>16389.893714</v>
      </c>
      <c r="I63" s="46" t="n">
        <v>20897.575121</v>
      </c>
      <c r="J63" s="46" t="n">
        <v>14262.219197</v>
      </c>
      <c r="K63" s="46" t="n">
        <v>16679.367947</v>
      </c>
      <c r="L63" s="46" t="n">
        <v>17698.849643</v>
      </c>
      <c r="M63" s="46" t="n">
        <v>23416.244262</v>
      </c>
      <c r="N63" s="46" t="n">
        <v>13210.542023</v>
      </c>
      <c r="O63" s="46" t="n">
        <v>18629.65326</v>
      </c>
      <c r="P63" s="46" t="n">
        <v>19686.784365</v>
      </c>
      <c r="Q63" s="46" t="n">
        <v>27970.176691</v>
      </c>
      <c r="R63" s="46" t="n">
        <v>16517.384362</v>
      </c>
      <c r="S63" s="46" t="n">
        <v>18476.21089</v>
      </c>
      <c r="T63" s="46" t="n">
        <v>17769.982661</v>
      </c>
      <c r="U63" s="46" t="n">
        <v>19584.461022</v>
      </c>
      <c r="V63" s="46" t="n">
        <v>15610.03184</v>
      </c>
      <c r="W63" s="46" t="n">
        <v>15054.80784</v>
      </c>
      <c r="X63" s="46" t="n">
        <v>16827.457323</v>
      </c>
      <c r="Y63" s="46" t="n">
        <v>18211.882746</v>
      </c>
      <c r="Z63" s="46" t="n">
        <v>12098.791711</v>
      </c>
      <c r="AA63" s="46" t="n">
        <v>9793.235779</v>
      </c>
      <c r="AB63" s="46" t="n">
        <v>24016.076963</v>
      </c>
      <c r="AC63" s="46" t="n">
        <v>16955.721827</v>
      </c>
      <c r="AD63" s="46" t="n">
        <v>13139.950797</v>
      </c>
      <c r="AE63" s="46" t="n">
        <v>10974.716478</v>
      </c>
      <c r="AF63" s="46" t="n">
        <v>7698.207002</v>
      </c>
      <c r="AG63" s="46" t="n">
        <v>8652.170583</v>
      </c>
      <c r="AH63" s="46" t="n">
        <v>10634.207583</v>
      </c>
      <c r="AI63" s="46" t="n">
        <v>6124.634748</v>
      </c>
      <c r="AJ63" s="46" t="n">
        <v>7263.459733</v>
      </c>
      <c r="AK63" s="46" t="n">
        <v>10843.281806</v>
      </c>
      <c r="AL63" s="46" t="n">
        <v>8288.993981</v>
      </c>
      <c r="AM63" s="46" t="n">
        <v>6664.69588</v>
      </c>
      <c r="AN63" s="46" t="n">
        <v>9035.832922</v>
      </c>
      <c r="AO63" s="46" t="n">
        <v>8886.16987</v>
      </c>
      <c r="AP63" s="46" t="n">
        <v>8216.152835</v>
      </c>
      <c r="AQ63" s="46" t="n">
        <v>9716.888654</v>
      </c>
      <c r="AR63" s="46" t="n">
        <v>14152.226</v>
      </c>
      <c r="AS63" s="46" t="n">
        <v>14437.955</v>
      </c>
      <c r="AT63" s="46" t="n">
        <v>11666.628</v>
      </c>
      <c r="AU63" s="46" t="n">
        <v>13728.908</v>
      </c>
      <c r="AV63" s="46" t="n">
        <v>16803.927945</v>
      </c>
      <c r="AW63" s="46" t="n">
        <v>19480.274033</v>
      </c>
      <c r="AX63" s="46" t="n">
        <v>10348.086278</v>
      </c>
      <c r="AY63" s="46" t="n">
        <v>22561.795549</v>
      </c>
      <c r="AZ63" s="46" t="n">
        <v>16400.274911</v>
      </c>
      <c r="BA63" s="46" t="n">
        <v>23998.197552</v>
      </c>
      <c r="BB63" s="46" t="n">
        <v>8772.69033995502</v>
      </c>
      <c r="BC63" s="46" t="n">
        <v>11622.1586721275</v>
      </c>
      <c r="BD63" s="46" t="n">
        <v>16021.2066485301</v>
      </c>
      <c r="BE63" s="46" t="n">
        <v>11782.7234535879</v>
      </c>
      <c r="BF63" s="46" t="n">
        <v>8894.921508</v>
      </c>
      <c r="BG63" s="46" t="n">
        <v>12545.635511</v>
      </c>
    </row>
    <row r="64" customFormat="false" ht="14.25" hidden="false" customHeight="false" outlineLevel="0" collapsed="false">
      <c r="A64" s="45" t="s">
        <v>178</v>
      </c>
      <c r="B64" s="46" t="n">
        <v>0</v>
      </c>
      <c r="C64" s="46" t="n">
        <v>0</v>
      </c>
      <c r="D64" s="46" t="n">
        <v>0</v>
      </c>
      <c r="E64" s="46" t="n">
        <v>0</v>
      </c>
      <c r="F64" s="46" t="n">
        <v>0</v>
      </c>
      <c r="G64" s="46" t="n">
        <v>0</v>
      </c>
      <c r="H64" s="46" t="n">
        <v>0</v>
      </c>
      <c r="I64" s="46" t="n">
        <v>0</v>
      </c>
      <c r="J64" s="46" t="n">
        <v>0</v>
      </c>
      <c r="K64" s="46" t="n">
        <v>0</v>
      </c>
      <c r="L64" s="46" t="n">
        <v>0</v>
      </c>
      <c r="M64" s="46" t="n">
        <v>0</v>
      </c>
      <c r="N64" s="46" t="n">
        <v>0</v>
      </c>
      <c r="O64" s="46" t="n">
        <v>0</v>
      </c>
      <c r="P64" s="46" t="n">
        <v>0</v>
      </c>
      <c r="Q64" s="46" t="n">
        <v>0</v>
      </c>
      <c r="R64" s="46" t="n">
        <v>0</v>
      </c>
      <c r="S64" s="46" t="n">
        <v>0</v>
      </c>
      <c r="T64" s="46" t="n">
        <v>0</v>
      </c>
      <c r="U64" s="46" t="n">
        <v>0</v>
      </c>
      <c r="V64" s="46" t="n">
        <v>0</v>
      </c>
      <c r="W64" s="46" t="n">
        <v>0</v>
      </c>
      <c r="X64" s="46" t="n">
        <v>0</v>
      </c>
      <c r="Y64" s="46" t="n">
        <v>0</v>
      </c>
      <c r="Z64" s="46" t="n">
        <v>0</v>
      </c>
      <c r="AA64" s="46" t="n">
        <v>0</v>
      </c>
      <c r="AB64" s="46" t="n">
        <v>0</v>
      </c>
      <c r="AC64" s="46" t="n">
        <v>0</v>
      </c>
      <c r="AD64" s="46" t="n">
        <v>0</v>
      </c>
      <c r="AE64" s="46" t="n">
        <v>0</v>
      </c>
      <c r="AF64" s="46" t="n">
        <v>0</v>
      </c>
      <c r="AG64" s="46" t="n">
        <v>0</v>
      </c>
      <c r="AH64" s="46" t="n">
        <v>0</v>
      </c>
      <c r="AI64" s="46" t="n">
        <v>0</v>
      </c>
      <c r="AJ64" s="46" t="n">
        <v>0</v>
      </c>
      <c r="AK64" s="46" t="n">
        <v>0</v>
      </c>
      <c r="AL64" s="46" t="n">
        <v>0</v>
      </c>
      <c r="AM64" s="46" t="n">
        <v>0</v>
      </c>
      <c r="AN64" s="46" t="n">
        <v>0</v>
      </c>
      <c r="AO64" s="46" t="n">
        <v>0</v>
      </c>
      <c r="AP64" s="46" t="n">
        <v>0</v>
      </c>
      <c r="AQ64" s="46" t="n">
        <v>0</v>
      </c>
      <c r="AR64" s="46" t="n">
        <v>0</v>
      </c>
      <c r="AS64" s="46" t="n">
        <v>0</v>
      </c>
      <c r="AT64" s="46" t="n">
        <v>0</v>
      </c>
      <c r="AU64" s="46" t="n">
        <v>0</v>
      </c>
      <c r="AV64" s="46" t="n">
        <v>0</v>
      </c>
      <c r="AW64" s="46" t="n">
        <v>0</v>
      </c>
      <c r="AX64" s="46" t="n">
        <v>0</v>
      </c>
      <c r="AY64" s="46" t="n">
        <v>0</v>
      </c>
      <c r="AZ64" s="46" t="n">
        <v>0</v>
      </c>
      <c r="BA64" s="46" t="n">
        <v>0</v>
      </c>
      <c r="BB64" s="46" t="n">
        <v>0</v>
      </c>
      <c r="BC64" s="46" t="n">
        <v>0</v>
      </c>
      <c r="BD64" s="46" t="n">
        <v>0</v>
      </c>
      <c r="BE64" s="46" t="n">
        <v>0</v>
      </c>
      <c r="BF64" s="46" t="n">
        <v>0</v>
      </c>
      <c r="BG64" s="46" t="n">
        <v>0</v>
      </c>
    </row>
    <row r="65" customFormat="false" ht="14.25" hidden="false" customHeight="false" outlineLevel="0" collapsed="false">
      <c r="A65" s="79" t="s">
        <v>160</v>
      </c>
      <c r="B65" s="57" t="n">
        <v>-12612.756603</v>
      </c>
      <c r="C65" s="57" t="n">
        <v>-13592.436561</v>
      </c>
      <c r="D65" s="57" t="n">
        <v>-13625.390865</v>
      </c>
      <c r="E65" s="57" t="n">
        <v>-16789.995438</v>
      </c>
      <c r="F65" s="57" t="n">
        <v>-12675.281434</v>
      </c>
      <c r="G65" s="57" t="n">
        <v>-13310.11615</v>
      </c>
      <c r="H65" s="57" t="n">
        <v>-17088.078005</v>
      </c>
      <c r="I65" s="57" t="n">
        <v>-20849.877332</v>
      </c>
      <c r="J65" s="57" t="n">
        <v>-15115.06700401</v>
      </c>
      <c r="K65" s="57" t="n">
        <v>-15735.25114299</v>
      </c>
      <c r="L65" s="57" t="n">
        <v>-17384.873465</v>
      </c>
      <c r="M65" s="57" t="n">
        <v>-22222.80586954</v>
      </c>
      <c r="N65" s="57" t="n">
        <v>-14519.350842</v>
      </c>
      <c r="O65" s="57" t="n">
        <v>-18692.487892</v>
      </c>
      <c r="P65" s="57" t="n">
        <v>-19213.222602</v>
      </c>
      <c r="Q65" s="57" t="n">
        <v>-27228.908338</v>
      </c>
      <c r="R65" s="57" t="n">
        <v>-17256.143367</v>
      </c>
      <c r="S65" s="57" t="n">
        <v>-18912.852046</v>
      </c>
      <c r="T65" s="57" t="n">
        <v>-18904.857269</v>
      </c>
      <c r="U65" s="57" t="n">
        <v>-19597.573299</v>
      </c>
      <c r="V65" s="57" t="n">
        <v>-16999.993245</v>
      </c>
      <c r="W65" s="57" t="n">
        <v>-17633.893248</v>
      </c>
      <c r="X65" s="57" t="n">
        <v>-17287.466394</v>
      </c>
      <c r="Y65" s="57" t="n">
        <v>-20570.558372</v>
      </c>
      <c r="Z65" s="57" t="n">
        <v>-14816.445662</v>
      </c>
      <c r="AA65" s="57" t="n">
        <v>-12655.907877</v>
      </c>
      <c r="AB65" s="57" t="n">
        <v>-25711.409306</v>
      </c>
      <c r="AC65" s="57" t="n">
        <v>-20470.098515</v>
      </c>
      <c r="AD65" s="57" t="n">
        <v>-16693.170337</v>
      </c>
      <c r="AE65" s="57" t="n">
        <v>-14548.496928</v>
      </c>
      <c r="AF65" s="57" t="n">
        <v>-11377.786103</v>
      </c>
      <c r="AG65" s="57" t="n">
        <v>-13896.070028</v>
      </c>
      <c r="AH65" s="57" t="n">
        <v>-15068.675073</v>
      </c>
      <c r="AI65" s="57" t="n">
        <v>-10219.753675</v>
      </c>
      <c r="AJ65" s="57" t="n">
        <v>-10268.73634</v>
      </c>
      <c r="AK65" s="57" t="n">
        <v>-16681.347862</v>
      </c>
      <c r="AL65" s="57" t="n">
        <v>-11730.507432</v>
      </c>
      <c r="AM65" s="57" t="n">
        <v>-12094.442242</v>
      </c>
      <c r="AN65" s="57" t="n">
        <v>-13436.884847</v>
      </c>
      <c r="AO65" s="57" t="n">
        <v>-14669.435321</v>
      </c>
      <c r="AP65" s="57" t="n">
        <v>-12956.645905</v>
      </c>
      <c r="AQ65" s="57" t="n">
        <v>-14804.48448</v>
      </c>
      <c r="AR65" s="57" t="n">
        <v>-19952.035</v>
      </c>
      <c r="AS65" s="57" t="n">
        <v>-20618.296</v>
      </c>
      <c r="AT65" s="57" t="n">
        <v>-18421.731</v>
      </c>
      <c r="AU65" s="57" t="n">
        <v>-20374.602</v>
      </c>
      <c r="AV65" s="57" t="n">
        <v>-24857.650042</v>
      </c>
      <c r="AW65" s="57" t="n">
        <v>-27576.086034</v>
      </c>
      <c r="AX65" s="57" t="n">
        <v>-24186.703438</v>
      </c>
      <c r="AY65" s="57" t="n">
        <v>-28400.810489</v>
      </c>
      <c r="AZ65" s="57" t="n">
        <v>-24373.028003</v>
      </c>
      <c r="BA65" s="57" t="n">
        <v>-32315.694718</v>
      </c>
      <c r="BB65" s="57" t="n">
        <v>-20408.12523</v>
      </c>
      <c r="BC65" s="57" t="n">
        <v>-19994.933635</v>
      </c>
      <c r="BD65" s="57" t="n">
        <v>-23994.583027</v>
      </c>
      <c r="BE65" s="57" t="n">
        <v>-24139.100795</v>
      </c>
      <c r="BF65" s="57" t="n">
        <v>-18667.574801</v>
      </c>
      <c r="BG65" s="57" t="n">
        <v>-21649.159093</v>
      </c>
    </row>
    <row r="66" customFormat="false" ht="14.25" hidden="false" customHeight="false" outlineLevel="0" collapsed="false">
      <c r="A66" s="71" t="s">
        <v>161</v>
      </c>
      <c r="B66" s="44" t="n">
        <f aca="false">+B61+B65</f>
        <v>3708.070828</v>
      </c>
      <c r="C66" s="44" t="n">
        <f aca="false">+C61+C65</f>
        <v>3768.94458767</v>
      </c>
      <c r="D66" s="44" t="n">
        <f aca="false">+D61+D65</f>
        <v>4517.60645133</v>
      </c>
      <c r="E66" s="44" t="n">
        <f aca="false">+E61+E65</f>
        <v>3873.427982</v>
      </c>
      <c r="F66" s="44" t="n">
        <f aca="false">+F61+F65</f>
        <v>3913.740831</v>
      </c>
      <c r="G66" s="44" t="n">
        <f aca="false">+G61+G65</f>
        <v>4364.015159</v>
      </c>
      <c r="H66" s="44" t="n">
        <f aca="false">+H61+H65</f>
        <v>3828.66219899999</v>
      </c>
      <c r="I66" s="44" t="n">
        <f aca="false">+I61+I65</f>
        <v>5265.43421800001</v>
      </c>
      <c r="J66" s="44" t="n">
        <f aca="false">+J61+J65</f>
        <v>4139.95874298999</v>
      </c>
      <c r="K66" s="44" t="n">
        <f aca="false">+K61+K65</f>
        <v>5780.26889101</v>
      </c>
      <c r="L66" s="44" t="n">
        <f aca="false">+L61+L65</f>
        <v>5779.28459000001</v>
      </c>
      <c r="M66" s="44" t="n">
        <f aca="false">+M61+M65</f>
        <v>7015.66194946</v>
      </c>
      <c r="N66" s="44" t="n">
        <f aca="false">+N61+N65</f>
        <v>4525.619212</v>
      </c>
      <c r="O66" s="44" t="n">
        <f aca="false">+O61+O65</f>
        <v>6176.99615200001</v>
      </c>
      <c r="P66" s="44" t="n">
        <f aca="false">+P61+P65</f>
        <v>7244.391788</v>
      </c>
      <c r="Q66" s="44" t="n">
        <f aca="false">+Q61+Q65</f>
        <v>7072.772941</v>
      </c>
      <c r="R66" s="44" t="n">
        <f aca="false">+R61+R65</f>
        <v>6074.59086400001</v>
      </c>
      <c r="S66" s="44" t="n">
        <f aca="false">+S61+S65</f>
        <v>6780.97744999999</v>
      </c>
      <c r="T66" s="44" t="n">
        <f aca="false">+T61+T65</f>
        <v>5072.329126</v>
      </c>
      <c r="U66" s="44" t="n">
        <f aca="false">+U61+U65</f>
        <v>6557.420976</v>
      </c>
      <c r="V66" s="44" t="n">
        <f aca="false">+V61+V65</f>
        <v>4716.168915</v>
      </c>
      <c r="W66" s="44" t="n">
        <f aca="false">+W61+W65</f>
        <v>4106.34312800001</v>
      </c>
      <c r="X66" s="44" t="n">
        <f aca="false">+X61+X65</f>
        <v>6311.218047</v>
      </c>
      <c r="Y66" s="44" t="n">
        <f aca="false">+Y61+Y65</f>
        <v>4874.42662500001</v>
      </c>
      <c r="Z66" s="44" t="n">
        <f aca="false">+Z61+Z65</f>
        <v>3785.754942</v>
      </c>
      <c r="AA66" s="44" t="n">
        <f aca="false">+AA61+AA65</f>
        <v>3308.20923300001</v>
      </c>
      <c r="AB66" s="44" t="n">
        <f aca="false">+AB61+AB65</f>
        <v>5308.09614100001</v>
      </c>
      <c r="AC66" s="44" t="n">
        <f aca="false">+AC61+AC65</f>
        <v>4885.95884800001</v>
      </c>
      <c r="AD66" s="44" t="n">
        <f aca="false">+AD61+AD65</f>
        <v>2873.745496</v>
      </c>
      <c r="AE66" s="44" t="n">
        <f aca="false">+AE61+AE65</f>
        <v>3679.139213</v>
      </c>
      <c r="AF66" s="44" t="n">
        <f aca="false">+AF61+AF65</f>
        <v>2805.090411</v>
      </c>
      <c r="AG66" s="44" t="n">
        <f aca="false">+AG61+AG65</f>
        <v>2876.55325899999</v>
      </c>
      <c r="AH66" s="44" t="n">
        <f aca="false">+AH61+AH65</f>
        <v>3072.413971</v>
      </c>
      <c r="AI66" s="44" t="n">
        <f aca="false">+AI61+AI65</f>
        <v>3204.304399</v>
      </c>
      <c r="AJ66" s="44" t="n">
        <f aca="false">+AJ61+AJ65</f>
        <v>4343.537478</v>
      </c>
      <c r="AK66" s="44" t="n">
        <f aca="false">+AK61+AK65</f>
        <v>4840.165048</v>
      </c>
      <c r="AL66" s="44" t="n">
        <f aca="false">+AL61+AL65</f>
        <v>4495.942993</v>
      </c>
      <c r="AM66" s="44" t="n">
        <f aca="false">+AM61+AM65</f>
        <v>3721.893051</v>
      </c>
      <c r="AN66" s="44" t="n">
        <f aca="false">+AN61+AN65</f>
        <v>4329.536278</v>
      </c>
      <c r="AO66" s="44" t="n">
        <f aca="false">+AO61+AO65</f>
        <v>5222.04005599999</v>
      </c>
      <c r="AP66" s="44" t="n">
        <f aca="false">+AP61+AP65</f>
        <v>4777.087512</v>
      </c>
      <c r="AQ66" s="44" t="n">
        <f aca="false">+AQ61+AQ65</f>
        <v>4774.851152</v>
      </c>
      <c r="AR66" s="44" t="n">
        <f aca="false">+AR61+AR65</f>
        <v>4873.71</v>
      </c>
      <c r="AS66" s="44" t="n">
        <f aca="false">+AS61+AS65</f>
        <v>6038.659</v>
      </c>
      <c r="AT66" s="44" t="n">
        <f aca="false">+AT61+AT65</f>
        <v>4462.3</v>
      </c>
      <c r="AU66" s="44" t="n">
        <v>4713.064</v>
      </c>
      <c r="AV66" s="44" t="n">
        <v>6735.320135</v>
      </c>
      <c r="AW66" s="44" t="n">
        <v>7106.417622</v>
      </c>
      <c r="AX66" s="44" t="n">
        <v>4707.697158</v>
      </c>
      <c r="AY66" s="44" t="n">
        <v>5432.313794</v>
      </c>
      <c r="AZ66" s="44" t="n">
        <v>7010.491746</v>
      </c>
      <c r="BA66" s="44" t="n">
        <v>9490.743297</v>
      </c>
      <c r="BB66" s="44" t="n">
        <v>4881.906485</v>
      </c>
      <c r="BC66" s="44" t="n">
        <v>5925.91040900001</v>
      </c>
      <c r="BD66" s="44" t="n">
        <v>6779.39557600001</v>
      </c>
      <c r="BE66" s="44" t="n">
        <f aca="false">+BE61+BE65</f>
        <v>7714.23396863129</v>
      </c>
      <c r="BF66" s="44" t="n">
        <v>4972.113936</v>
      </c>
      <c r="BG66" s="44" t="n">
        <f aca="false">+BG61+BG65</f>
        <v>5682.487227</v>
      </c>
    </row>
    <row r="67" customFormat="false" ht="14.25" hidden="false" customHeight="false" outlineLevel="0" collapsed="false">
      <c r="A67" s="79" t="s">
        <v>163</v>
      </c>
      <c r="B67" s="57" t="n">
        <v>-1897.447433</v>
      </c>
      <c r="C67" s="57" t="n">
        <v>-1864.364514</v>
      </c>
      <c r="D67" s="57" t="n">
        <v>-1705.686516</v>
      </c>
      <c r="E67" s="57" t="n">
        <v>-1949.600597</v>
      </c>
      <c r="F67" s="57" t="n">
        <v>-1716.20945583</v>
      </c>
      <c r="G67" s="57" t="n">
        <v>-2073.05509717</v>
      </c>
      <c r="H67" s="57" t="n">
        <v>-1501.868033</v>
      </c>
      <c r="I67" s="57" t="n">
        <v>-2181.650843</v>
      </c>
      <c r="J67" s="57" t="n">
        <v>-1362.58308626</v>
      </c>
      <c r="K67" s="57" t="n">
        <v>-2454.17155374</v>
      </c>
      <c r="L67" s="57" t="n">
        <v>-1956.417459</v>
      </c>
      <c r="M67" s="57" t="n">
        <v>-2354.377655</v>
      </c>
      <c r="N67" s="57" t="n">
        <v>-1892.665843</v>
      </c>
      <c r="O67" s="57" t="n">
        <v>-2222.82748</v>
      </c>
      <c r="P67" s="57" t="n">
        <v>-2498.160462</v>
      </c>
      <c r="Q67" s="57" t="n">
        <v>-2275.169305</v>
      </c>
      <c r="R67" s="57" t="n">
        <v>-2155.286961</v>
      </c>
      <c r="S67" s="57" t="n">
        <v>-2412.088035</v>
      </c>
      <c r="T67" s="57" t="n">
        <v>-2053.394653</v>
      </c>
      <c r="U67" s="57" t="n">
        <v>-2019.957705</v>
      </c>
      <c r="V67" s="57" t="n">
        <v>-1734.634439</v>
      </c>
      <c r="W67" s="57" t="n">
        <v>-2090.079746</v>
      </c>
      <c r="X67" s="57" t="n">
        <v>-2256.880206</v>
      </c>
      <c r="Y67" s="57" t="n">
        <v>-2415.262798</v>
      </c>
      <c r="Z67" s="57" t="n">
        <v>-2365.244361</v>
      </c>
      <c r="AA67" s="57" t="n">
        <v>-2210.667823</v>
      </c>
      <c r="AB67" s="57" t="n">
        <v>-1901.856005</v>
      </c>
      <c r="AC67" s="57" t="n">
        <v>-1694.18746</v>
      </c>
      <c r="AD67" s="57" t="n">
        <v>-490.645119999999</v>
      </c>
      <c r="AE67" s="57" t="n">
        <v>-1983.704782</v>
      </c>
      <c r="AF67" s="57" t="n">
        <v>-1896.906053</v>
      </c>
      <c r="AG67" s="57" t="n">
        <v>-2596.142473</v>
      </c>
      <c r="AH67" s="57" t="n">
        <v>-2884.622368</v>
      </c>
      <c r="AI67" s="57" t="n">
        <v>-1887.753048</v>
      </c>
      <c r="AJ67" s="57" t="n">
        <v>-1785.280535</v>
      </c>
      <c r="AK67" s="57" t="n">
        <v>-1781.89602</v>
      </c>
      <c r="AL67" s="57" t="n">
        <v>-1916.505697</v>
      </c>
      <c r="AM67" s="57" t="n">
        <v>-1746.484788</v>
      </c>
      <c r="AN67" s="57" t="n">
        <v>-2509.258187</v>
      </c>
      <c r="AO67" s="57" t="n">
        <v>-2061.170708</v>
      </c>
      <c r="AP67" s="57" t="n">
        <v>-2130.019935</v>
      </c>
      <c r="AQ67" s="57" t="n">
        <v>-2404.600682</v>
      </c>
      <c r="AR67" s="57" t="n">
        <v>-2794.998</v>
      </c>
      <c r="AS67" s="57" t="n">
        <v>-3650.358</v>
      </c>
      <c r="AT67" s="57" t="n">
        <v>-2560.51</v>
      </c>
      <c r="AU67" s="57" t="n">
        <v>-3265.643</v>
      </c>
      <c r="AV67" s="57" t="n">
        <v>-4048.09719</v>
      </c>
      <c r="AW67" s="57" t="n">
        <v>-2928.720416</v>
      </c>
      <c r="AX67" s="57" t="n">
        <v>-4037.524424</v>
      </c>
      <c r="AY67" s="57" t="n">
        <v>-3775.880465</v>
      </c>
      <c r="AZ67" s="57" t="n">
        <v>-3928.591656</v>
      </c>
      <c r="BA67" s="57" t="n">
        <v>-3811.922149</v>
      </c>
      <c r="BB67" s="57" t="n">
        <v>-3942.158111</v>
      </c>
      <c r="BC67" s="57" t="n">
        <v>-3875.014798</v>
      </c>
      <c r="BD67" s="57" t="n">
        <v>-4014.387259</v>
      </c>
      <c r="BE67" s="57" t="n">
        <v>-3943.526672</v>
      </c>
      <c r="BF67" s="57" t="n">
        <v>-3351.026761</v>
      </c>
      <c r="BG67" s="57" t="n">
        <v>-3844.372111</v>
      </c>
    </row>
    <row r="68" customFormat="false" ht="14.25" hidden="false" customHeight="false" outlineLevel="0" collapsed="false">
      <c r="A68" s="71" t="s">
        <v>43</v>
      </c>
      <c r="B68" s="44" t="n">
        <f aca="false">+B61+B65+B67</f>
        <v>1810.623395</v>
      </c>
      <c r="C68" s="44" t="n">
        <f aca="false">+C61+C65+C67</f>
        <v>1904.58007367</v>
      </c>
      <c r="D68" s="44" t="n">
        <f aca="false">+D61+D65+D67</f>
        <v>2811.91993533</v>
      </c>
      <c r="E68" s="44" t="n">
        <f aca="false">+E61+E65+E67</f>
        <v>1923.827385</v>
      </c>
      <c r="F68" s="44" t="n">
        <f aca="false">+F61+F65+F67</f>
        <v>2197.53137517</v>
      </c>
      <c r="G68" s="44" t="n">
        <f aca="false">+G61+G65+G67</f>
        <v>2290.96006183</v>
      </c>
      <c r="H68" s="44" t="n">
        <f aca="false">+H61+H65+H67</f>
        <v>2326.79416599999</v>
      </c>
      <c r="I68" s="44" t="n">
        <f aca="false">+I61+I65+I67</f>
        <v>3083.78337500001</v>
      </c>
      <c r="J68" s="44" t="n">
        <f aca="false">+J61+J65+J67</f>
        <v>2777.37565672999</v>
      </c>
      <c r="K68" s="44" t="n">
        <f aca="false">+K61+K65+K67</f>
        <v>3326.09733727</v>
      </c>
      <c r="L68" s="44" t="n">
        <f aca="false">+L61+L65+L67</f>
        <v>3822.86713100001</v>
      </c>
      <c r="M68" s="44" t="n">
        <f aca="false">+M61+M65+M67</f>
        <v>4661.28429446</v>
      </c>
      <c r="N68" s="44" t="n">
        <f aca="false">+N61+N65+N67</f>
        <v>2632.953369</v>
      </c>
      <c r="O68" s="44" t="n">
        <f aca="false">+O61+O65+O67</f>
        <v>3954.16867200001</v>
      </c>
      <c r="P68" s="44" t="n">
        <f aca="false">+P61+P65+P67</f>
        <v>4746.231326</v>
      </c>
      <c r="Q68" s="44" t="n">
        <f aca="false">+Q61+Q65+Q67</f>
        <v>4797.603636</v>
      </c>
      <c r="R68" s="44" t="n">
        <f aca="false">+R61+R65+R67</f>
        <v>3919.30390300001</v>
      </c>
      <c r="S68" s="44" t="n">
        <f aca="false">+S61+S65+S67</f>
        <v>4368.88941499999</v>
      </c>
      <c r="T68" s="44" t="n">
        <f aca="false">+T61+T65+T67</f>
        <v>3018.934473</v>
      </c>
      <c r="U68" s="44" t="n">
        <f aca="false">+U61+U65+U67</f>
        <v>4537.463271</v>
      </c>
      <c r="V68" s="44" t="n">
        <f aca="false">+V61+V65+V67</f>
        <v>2981.534476</v>
      </c>
      <c r="W68" s="44" t="n">
        <f aca="false">+W61+W65+W67</f>
        <v>2016.26338200001</v>
      </c>
      <c r="X68" s="44" t="n">
        <f aca="false">+X61+X65+X67</f>
        <v>4054.337841</v>
      </c>
      <c r="Y68" s="44" t="n">
        <f aca="false">+Y61+Y65+Y67</f>
        <v>2459.16382700001</v>
      </c>
      <c r="Z68" s="44" t="n">
        <f aca="false">+Z61+Z65+Z67</f>
        <v>1420.510581</v>
      </c>
      <c r="AA68" s="44" t="n">
        <f aca="false">+AA61+AA65+AA67</f>
        <v>1097.54141000001</v>
      </c>
      <c r="AB68" s="44" t="n">
        <f aca="false">+AB61+AB65+AB67</f>
        <v>3406.24013600001</v>
      </c>
      <c r="AC68" s="44" t="n">
        <f aca="false">+AC61+AC65+AC67</f>
        <v>3191.77138800001</v>
      </c>
      <c r="AD68" s="44" t="n">
        <f aca="false">+AD61+AD65+AD67</f>
        <v>2383.100376</v>
      </c>
      <c r="AE68" s="44" t="n">
        <f aca="false">+AE61+AE65+AE67</f>
        <v>1695.434431</v>
      </c>
      <c r="AF68" s="44" t="n">
        <f aca="false">+AF61+AF65+AF67</f>
        <v>908.184357999999</v>
      </c>
      <c r="AG68" s="44" t="n">
        <f aca="false">+AG61+AG65+AG67</f>
        <v>280.410785999994</v>
      </c>
      <c r="AH68" s="44" t="n">
        <f aca="false">+AH61+AH65+AH67</f>
        <v>187.791603</v>
      </c>
      <c r="AI68" s="44" t="n">
        <f aca="false">+AI61+AI65+AI67</f>
        <v>1316.551351</v>
      </c>
      <c r="AJ68" s="44" t="n">
        <f aca="false">+AJ61+AJ65+AJ67</f>
        <v>2558.256943</v>
      </c>
      <c r="AK68" s="44" t="n">
        <f aca="false">+AK61+AK65+AK67</f>
        <v>3058.269028</v>
      </c>
      <c r="AL68" s="44" t="n">
        <f aca="false">+AL61+AL65+AL67</f>
        <v>2579.437296</v>
      </c>
      <c r="AM68" s="44" t="n">
        <f aca="false">+AM61+AM65+AM67</f>
        <v>1975.408263</v>
      </c>
      <c r="AN68" s="44" t="n">
        <f aca="false">+AN61+AN65+AN67</f>
        <v>1820.278091</v>
      </c>
      <c r="AO68" s="44" t="n">
        <f aca="false">+AO61+AO65+AO67</f>
        <v>3160.86934799998</v>
      </c>
      <c r="AP68" s="44" t="n">
        <f aca="false">+AP61+AP65+AP67</f>
        <v>2647.067577</v>
      </c>
      <c r="AQ68" s="44" t="n">
        <f aca="false">+AQ61+AQ65+AQ67</f>
        <v>2370.25047</v>
      </c>
      <c r="AR68" s="44" t="n">
        <f aca="false">+AR61+AR65+AR67</f>
        <v>2078.712</v>
      </c>
      <c r="AS68" s="44" t="n">
        <f aca="false">+AS61+AS65+AS67</f>
        <v>2388.301</v>
      </c>
      <c r="AT68" s="44" t="n">
        <f aca="false">+AT61+AT65+AT67</f>
        <v>1901.79</v>
      </c>
      <c r="AU68" s="44" t="n">
        <v>1447.421</v>
      </c>
      <c r="AV68" s="44" t="n">
        <v>2687.222945</v>
      </c>
      <c r="AW68" s="44" t="n">
        <v>4177.697206</v>
      </c>
      <c r="AX68" s="44" t="n">
        <v>670.172733999999</v>
      </c>
      <c r="AY68" s="44" t="n">
        <v>1656.433329</v>
      </c>
      <c r="AZ68" s="44" t="n">
        <v>3081.90009</v>
      </c>
      <c r="BA68" s="44" t="n">
        <v>5678.821148</v>
      </c>
      <c r="BB68" s="44" t="n">
        <v>939.748373999999</v>
      </c>
      <c r="BC68" s="44" t="n">
        <v>2050.89561100001</v>
      </c>
      <c r="BD68" s="44" t="n">
        <v>2765.00831700001</v>
      </c>
      <c r="BE68" s="44" t="n">
        <f aca="false">+BE61+BE65+BE67</f>
        <v>3770.70729663129</v>
      </c>
      <c r="BF68" s="44" t="n">
        <v>1621.087175</v>
      </c>
      <c r="BG68" s="44" t="n">
        <f aca="false">+BG61+BG65+BG67</f>
        <v>1838.115116</v>
      </c>
    </row>
    <row r="69" customFormat="false" ht="14.25" hidden="false" customHeight="false" outlineLevel="0" collapsed="false">
      <c r="A69" s="71" t="s">
        <v>61</v>
      </c>
      <c r="B69" s="44" t="n">
        <v>2337.632614</v>
      </c>
      <c r="C69" s="44" t="n">
        <v>2417.02074967</v>
      </c>
      <c r="D69" s="44" t="n">
        <v>3349.52770133</v>
      </c>
      <c r="E69" s="44" t="n">
        <v>2481.60654</v>
      </c>
      <c r="F69" s="44" t="n">
        <v>2741.88566117</v>
      </c>
      <c r="G69" s="44" t="n">
        <v>2836.35861283</v>
      </c>
      <c r="H69" s="44" t="n">
        <v>2959.06790499999</v>
      </c>
      <c r="I69" s="44" t="n">
        <v>3656.85762900001</v>
      </c>
      <c r="J69" s="44" t="n">
        <v>3337.35611972999</v>
      </c>
      <c r="K69" s="44" t="n">
        <v>3959.71094127</v>
      </c>
      <c r="L69" s="44" t="n">
        <v>4506.14468000001</v>
      </c>
      <c r="M69" s="44" t="n">
        <v>5362.53945946001</v>
      </c>
      <c r="N69" s="44" t="n">
        <v>3306.42048900001</v>
      </c>
      <c r="O69" s="44" t="n">
        <v>4584.844094</v>
      </c>
      <c r="P69" s="44" t="n">
        <v>5562.36193299999</v>
      </c>
      <c r="Q69" s="44" t="n">
        <v>5642.622256</v>
      </c>
      <c r="R69" s="44" t="n">
        <v>4699.45378600001</v>
      </c>
      <c r="S69" s="44" t="n">
        <v>5109.469826</v>
      </c>
      <c r="T69" s="44" t="n">
        <v>3697.08912500001</v>
      </c>
      <c r="U69" s="44" t="n">
        <v>5207.41762</v>
      </c>
      <c r="V69" s="44" t="n">
        <v>3683.796291</v>
      </c>
      <c r="W69" s="44" t="n">
        <v>2755.75193200002</v>
      </c>
      <c r="X69" s="44" t="n">
        <v>4692.01039899999</v>
      </c>
      <c r="Y69" s="44" t="n">
        <v>2957.08029900001</v>
      </c>
      <c r="Z69" s="44" t="n">
        <v>1962.75017500001</v>
      </c>
      <c r="AA69" s="44" t="n">
        <v>1573.83208200001</v>
      </c>
      <c r="AB69" s="44" t="n">
        <v>3984.230953</v>
      </c>
      <c r="AC69" s="44" t="n">
        <v>3692.646309</v>
      </c>
      <c r="AD69" s="44" t="n">
        <v>3087.69969200001</v>
      </c>
      <c r="AE69" s="44" t="n">
        <v>2647.147049</v>
      </c>
      <c r="AF69" s="44" t="n">
        <v>2018.967545</v>
      </c>
      <c r="AG69" s="44" t="n">
        <v>1323.96174399999</v>
      </c>
      <c r="AH69" s="44" t="n">
        <v>1300.167269</v>
      </c>
      <c r="AI69" s="44" t="n">
        <v>2307.04589900001</v>
      </c>
      <c r="AJ69" s="44" t="n">
        <v>3476.547091</v>
      </c>
      <c r="AK69" s="44" t="n">
        <v>4016.646305</v>
      </c>
      <c r="AL69" s="44" t="n">
        <v>3482.929247</v>
      </c>
      <c r="AM69" s="44" t="n">
        <v>2775.222625</v>
      </c>
      <c r="AN69" s="44" t="n">
        <v>2585.737742</v>
      </c>
      <c r="AO69" s="44" t="n">
        <v>3959.762128</v>
      </c>
      <c r="AP69" s="44" t="n">
        <v>3526.810563</v>
      </c>
      <c r="AQ69" s="44" t="n">
        <v>3264.95108400001</v>
      </c>
      <c r="AR69" s="44" t="n">
        <v>3090.182</v>
      </c>
      <c r="AS69" s="44" t="n">
        <v>3400.713</v>
      </c>
      <c r="AT69" s="44" t="n">
        <v>2814.033</v>
      </c>
      <c r="AU69" s="44" t="n">
        <v>2372.744</v>
      </c>
      <c r="AV69" s="44" t="n">
        <v>3652.308717</v>
      </c>
      <c r="AW69" s="44" t="n">
        <v>5358.49074700001</v>
      </c>
      <c r="AX69" s="44" t="n">
        <v>2277.524648</v>
      </c>
      <c r="AY69" s="44" t="n">
        <v>3662.106318</v>
      </c>
      <c r="AZ69" s="44" t="n">
        <v>4927.378861</v>
      </c>
      <c r="BA69" s="44" t="n">
        <v>8076.54237499999</v>
      </c>
      <c r="BB69" s="44" t="n">
        <v>2987.69735700001</v>
      </c>
      <c r="BC69" s="44" t="n">
        <v>3862.479585</v>
      </c>
      <c r="BD69" s="44" t="n">
        <v>4716.827789</v>
      </c>
      <c r="BE69" s="44" t="n">
        <v>5693.081189</v>
      </c>
      <c r="BF69" s="44" t="n">
        <v>3495.328774</v>
      </c>
      <c r="BG69" s="44" t="n">
        <v>3650.085309</v>
      </c>
    </row>
    <row r="70" customFormat="false" ht="14.25" hidden="false" customHeight="false" outlineLevel="0" collapsed="false">
      <c r="A70" s="75" t="s">
        <v>62</v>
      </c>
      <c r="B70" s="76" t="n">
        <f aca="false">ROUND(B68/B61,3)</f>
        <v>0.111</v>
      </c>
      <c r="C70" s="76" t="n">
        <f aca="false">ROUND(C68/C61,3)</f>
        <v>0.11</v>
      </c>
      <c r="D70" s="76" t="n">
        <f aca="false">ROUND(D68/D61,3)</f>
        <v>0.155</v>
      </c>
      <c r="E70" s="76" t="n">
        <f aca="false">ROUND(E68/E61,3)</f>
        <v>0.093</v>
      </c>
      <c r="F70" s="76" t="n">
        <f aca="false">ROUND(F68/F61,3)</f>
        <v>0.132</v>
      </c>
      <c r="G70" s="76" t="n">
        <f aca="false">ROUND(G68/G61,3)</f>
        <v>0.13</v>
      </c>
      <c r="H70" s="76" t="n">
        <f aca="false">ROUND(H68/H61,3)</f>
        <v>0.111</v>
      </c>
      <c r="I70" s="76" t="n">
        <f aca="false">ROUND(I68/I61,3)</f>
        <v>0.118</v>
      </c>
      <c r="J70" s="76" t="n">
        <f aca="false">ROUND(J68/J61,3)</f>
        <v>0.144</v>
      </c>
      <c r="K70" s="76" t="n">
        <f aca="false">ROUND(K68/K61,3)</f>
        <v>0.155</v>
      </c>
      <c r="L70" s="76" t="n">
        <f aca="false">ROUND(L68/L61,3)</f>
        <v>0.165</v>
      </c>
      <c r="M70" s="76" t="n">
        <f aca="false">ROUND(M68/M61,3)</f>
        <v>0.159</v>
      </c>
      <c r="N70" s="76" t="n">
        <f aca="false">ROUND(N68/N61,3)</f>
        <v>0.138</v>
      </c>
      <c r="O70" s="76" t="n">
        <f aca="false">ROUND(O68/O61,3)</f>
        <v>0.159</v>
      </c>
      <c r="P70" s="76" t="n">
        <f aca="false">ROUND(P68/P61,3)</f>
        <v>0.179</v>
      </c>
      <c r="Q70" s="76" t="n">
        <f aca="false">ROUND(Q68/Q61,3)</f>
        <v>0.14</v>
      </c>
      <c r="R70" s="76" t="n">
        <f aca="false">ROUND(R68/R61,3)</f>
        <v>0.168</v>
      </c>
      <c r="S70" s="76" t="n">
        <f aca="false">ROUND(S68/S61,3)</f>
        <v>0.17</v>
      </c>
      <c r="T70" s="76" t="n">
        <f aca="false">ROUND(T68/T61,3)</f>
        <v>0.126</v>
      </c>
      <c r="U70" s="76" t="n">
        <f aca="false">ROUND(U68/U61,3)</f>
        <v>0.173</v>
      </c>
      <c r="V70" s="76" t="n">
        <f aca="false">ROUND(V68/V61,3)</f>
        <v>0.137</v>
      </c>
      <c r="W70" s="76" t="n">
        <f aca="false">ROUND(W68/W61,3)</f>
        <v>0.093</v>
      </c>
      <c r="X70" s="76" t="n">
        <f aca="false">ROUND(X68/X61,3)</f>
        <v>0.172</v>
      </c>
      <c r="Y70" s="76" t="n">
        <f aca="false">ROUND(Y68/Y61,3)</f>
        <v>0.097</v>
      </c>
      <c r="Z70" s="76" t="n">
        <f aca="false">ROUND(Z68/Z61,3)</f>
        <v>0.076</v>
      </c>
      <c r="AA70" s="76" t="n">
        <f aca="false">ROUND(AA68/AA61,3)</f>
        <v>0.069</v>
      </c>
      <c r="AB70" s="76" t="n">
        <f aca="false">ROUND(AB68/AB61,3)</f>
        <v>0.11</v>
      </c>
      <c r="AC70" s="76" t="n">
        <f aca="false">ROUND(AC68/AC61,3)</f>
        <v>0.126</v>
      </c>
      <c r="AD70" s="76" t="n">
        <f aca="false">ROUND(AD68/AD61,3)</f>
        <v>0.122</v>
      </c>
      <c r="AE70" s="76" t="n">
        <f aca="false">ROUND(AE68/AE61,3)</f>
        <v>0.093</v>
      </c>
      <c r="AF70" s="76" t="n">
        <f aca="false">ROUND(AF68/AF61,3)</f>
        <v>0.064</v>
      </c>
      <c r="AG70" s="76" t="n">
        <f aca="false">ROUND(AG68/AG61,3)</f>
        <v>0.017</v>
      </c>
      <c r="AH70" s="76" t="n">
        <f aca="false">ROUND(AH68/AH61,3)</f>
        <v>0.01</v>
      </c>
      <c r="AI70" s="76" t="n">
        <f aca="false">ROUND(AI68/AI61,3)</f>
        <v>0.098</v>
      </c>
      <c r="AJ70" s="76" t="n">
        <f aca="false">ROUND(AJ68/AJ61,3)</f>
        <v>0.175</v>
      </c>
      <c r="AK70" s="76" t="n">
        <f aca="false">ROUND(AK68/AK61,3)</f>
        <v>0.142</v>
      </c>
      <c r="AL70" s="76" t="n">
        <f aca="false">ROUND(AL68/AL61,3)</f>
        <v>0.159</v>
      </c>
      <c r="AM70" s="76" t="n">
        <f aca="false">ROUND(AM68/AM61,3)</f>
        <v>0.125</v>
      </c>
      <c r="AN70" s="76" t="n">
        <f aca="false">ROUND(AN68/AN61,3)</f>
        <v>0.102</v>
      </c>
      <c r="AO70" s="76" t="n">
        <f aca="false">ROUND(AO68/AO61,3)</f>
        <v>0.159</v>
      </c>
      <c r="AP70" s="76" t="n">
        <f aca="false">ROUND(AP68/AP61,3)</f>
        <v>0.149</v>
      </c>
      <c r="AQ70" s="76" t="n">
        <f aca="false">ROUND(AQ68/AQ61,3)</f>
        <v>0.121</v>
      </c>
      <c r="AR70" s="76" t="n">
        <f aca="false">ROUND(AR68/AR61,3)</f>
        <v>0.084</v>
      </c>
      <c r="AS70" s="76" t="n">
        <f aca="false">ROUND(AS68/AS61,3)</f>
        <v>0.09</v>
      </c>
      <c r="AT70" s="76" t="n">
        <f aca="false">ROUND(AT68/AT61,3)</f>
        <v>0.083</v>
      </c>
      <c r="AU70" s="76" t="n">
        <v>0.058</v>
      </c>
      <c r="AV70" s="76" t="n">
        <v>0.085</v>
      </c>
      <c r="AW70" s="76" t="n">
        <v>0.12</v>
      </c>
      <c r="AX70" s="76" t="n">
        <v>0.023</v>
      </c>
      <c r="AY70" s="76" t="n">
        <v>0.049</v>
      </c>
      <c r="AZ70" s="76" t="n">
        <v>0.098</v>
      </c>
      <c r="BA70" s="76" t="n">
        <v>0.136</v>
      </c>
      <c r="BB70" s="76" t="n">
        <f aca="false">ROUND(BB68/BB61,3)</f>
        <v>0.037</v>
      </c>
      <c r="BC70" s="76" t="n">
        <f aca="false">ROUND(BC68/BC61,3)</f>
        <v>0.079</v>
      </c>
      <c r="BD70" s="76" t="n">
        <v>0.09</v>
      </c>
      <c r="BE70" s="76" t="n">
        <f aca="false">ROUND(BE68/BE61,3)</f>
        <v>0.118</v>
      </c>
      <c r="BF70" s="76" t="n">
        <v>0.069</v>
      </c>
      <c r="BG70" s="76" t="n">
        <f aca="false">ROUND(BG68/BG61,3)</f>
        <v>0.067</v>
      </c>
    </row>
    <row r="71" customFormat="false" ht="14.25" hidden="false" customHeight="false" outlineLevel="0" collapsed="false">
      <c r="A71" s="75" t="s">
        <v>63</v>
      </c>
      <c r="B71" s="76" t="n">
        <f aca="false">ROUND(B69/B61,3)</f>
        <v>0.143</v>
      </c>
      <c r="C71" s="76" t="n">
        <f aca="false">ROUND(C69/C61,3)</f>
        <v>0.139</v>
      </c>
      <c r="D71" s="76" t="n">
        <f aca="false">ROUND(D69/D61,3)</f>
        <v>0.185</v>
      </c>
      <c r="E71" s="76" t="n">
        <f aca="false">ROUND(E69/E61,3)</f>
        <v>0.12</v>
      </c>
      <c r="F71" s="76" t="n">
        <f aca="false">ROUND(F69/F61,3)</f>
        <v>0.165</v>
      </c>
      <c r="G71" s="76" t="n">
        <f aca="false">ROUND(G69/G61,3)</f>
        <v>0.16</v>
      </c>
      <c r="H71" s="76" t="n">
        <f aca="false">ROUND(H69/H61,3)</f>
        <v>0.141</v>
      </c>
      <c r="I71" s="76" t="n">
        <f aca="false">ROUND(I69/I61,3)</f>
        <v>0.14</v>
      </c>
      <c r="J71" s="76" t="n">
        <f aca="false">ROUND(J69/J61,3)</f>
        <v>0.173</v>
      </c>
      <c r="K71" s="76" t="n">
        <f aca="false">ROUND(K69/K61,3)</f>
        <v>0.184</v>
      </c>
      <c r="L71" s="76" t="n">
        <f aca="false">ROUND(L69/L61,3)</f>
        <v>0.195</v>
      </c>
      <c r="M71" s="76" t="n">
        <f aca="false">ROUND(M69/M61,3)</f>
        <v>0.183</v>
      </c>
      <c r="N71" s="76" t="n">
        <f aca="false">ROUND(N69/N61,3)</f>
        <v>0.174</v>
      </c>
      <c r="O71" s="76" t="n">
        <f aca="false">ROUND(O69/O61,3)</f>
        <v>0.184</v>
      </c>
      <c r="P71" s="76" t="n">
        <f aca="false">ROUND(P69/P61,3)</f>
        <v>0.21</v>
      </c>
      <c r="Q71" s="76" t="n">
        <f aca="false">ROUND(Q69/Q61,3)</f>
        <v>0.164</v>
      </c>
      <c r="R71" s="76" t="n">
        <f aca="false">ROUND(R69/R61,3)</f>
        <v>0.201</v>
      </c>
      <c r="S71" s="76" t="n">
        <f aca="false">ROUND(S69/S61,3)</f>
        <v>0.199</v>
      </c>
      <c r="T71" s="76" t="n">
        <f aca="false">ROUND(T69/T61,3)</f>
        <v>0.154</v>
      </c>
      <c r="U71" s="76" t="n">
        <f aca="false">ROUND(U69/U61,3)</f>
        <v>0.199</v>
      </c>
      <c r="V71" s="76" t="n">
        <f aca="false">ROUND(V69/V61,3)</f>
        <v>0.17</v>
      </c>
      <c r="W71" s="76" t="n">
        <f aca="false">ROUND(W69/W61,3)</f>
        <v>0.127</v>
      </c>
      <c r="X71" s="76" t="n">
        <f aca="false">ROUND(X69/X61,3)</f>
        <v>0.199</v>
      </c>
      <c r="Y71" s="76" t="n">
        <f aca="false">ROUND(Y69/Y61,3)</f>
        <v>0.116</v>
      </c>
      <c r="Z71" s="76" t="n">
        <f aca="false">ROUND(Z69/Z61,3)</f>
        <v>0.106</v>
      </c>
      <c r="AA71" s="76" t="n">
        <f aca="false">ROUND(AA69/AA61,3)</f>
        <v>0.099</v>
      </c>
      <c r="AB71" s="76" t="n">
        <f aca="false">ROUND(AB69/AB61,3)</f>
        <v>0.128</v>
      </c>
      <c r="AC71" s="76" t="n">
        <f aca="false">ROUND(AC69/AC61,3)</f>
        <v>0.146</v>
      </c>
      <c r="AD71" s="76" t="n">
        <f aca="false">ROUND(AD69/AD61,3)</f>
        <v>0.158</v>
      </c>
      <c r="AE71" s="76" t="n">
        <f aca="false">ROUND(AE69/AE61,3)</f>
        <v>0.145</v>
      </c>
      <c r="AF71" s="76" t="n">
        <f aca="false">ROUND(AF69/AF61,3)</f>
        <v>0.142</v>
      </c>
      <c r="AG71" s="76" t="n">
        <f aca="false">ROUND(AG69/AG61,3)</f>
        <v>0.079</v>
      </c>
      <c r="AH71" s="76" t="n">
        <f aca="false">ROUND(AH69/AH61,3)</f>
        <v>0.072</v>
      </c>
      <c r="AI71" s="76" t="n">
        <f aca="false">ROUND(AI69/AI61,3)</f>
        <v>0.172</v>
      </c>
      <c r="AJ71" s="76" t="n">
        <f aca="false">ROUND(AJ69/AJ61,3)</f>
        <v>0.238</v>
      </c>
      <c r="AK71" s="76" t="n">
        <f aca="false">ROUND(AK69/AK61,3)</f>
        <v>0.187</v>
      </c>
      <c r="AL71" s="76" t="n">
        <f aca="false">ROUND(AL69/AL61,3)</f>
        <v>0.215</v>
      </c>
      <c r="AM71" s="76" t="n">
        <f aca="false">ROUND(AM69/AM61,3)</f>
        <v>0.175</v>
      </c>
      <c r="AN71" s="76" t="n">
        <f aca="false">ROUND(AN69/AN61,3)</f>
        <v>0.146</v>
      </c>
      <c r="AO71" s="76" t="n">
        <f aca="false">ROUND(AO69/AO61,3)</f>
        <v>0.199</v>
      </c>
      <c r="AP71" s="76" t="n">
        <f aca="false">ROUND(AP69/AP61,3)</f>
        <v>0.199</v>
      </c>
      <c r="AQ71" s="76" t="n">
        <f aca="false">ROUND(AQ69/AQ61,3)</f>
        <v>0.167</v>
      </c>
      <c r="AR71" s="76" t="n">
        <f aca="false">ROUND(AR69/AR61,3)</f>
        <v>0.124</v>
      </c>
      <c r="AS71" s="76" t="n">
        <f aca="false">ROUND(AS69/AS61,3)</f>
        <v>0.128</v>
      </c>
      <c r="AT71" s="76" t="n">
        <f aca="false">ROUND(AT69/AT61,3)</f>
        <v>0.123</v>
      </c>
      <c r="AU71" s="76" t="n">
        <v>0.095</v>
      </c>
      <c r="AV71" s="76" t="n">
        <v>0.116</v>
      </c>
      <c r="AW71" s="76" t="n">
        <v>0.155</v>
      </c>
      <c r="AX71" s="76" t="n">
        <v>0.079</v>
      </c>
      <c r="AY71" s="76" t="n">
        <v>0.108</v>
      </c>
      <c r="AZ71" s="76" t="n">
        <v>0.157</v>
      </c>
      <c r="BA71" s="76" t="n">
        <v>0.193</v>
      </c>
      <c r="BB71" s="76" t="n">
        <f aca="false">ROUND(BB69/BB61,3)</f>
        <v>0.118</v>
      </c>
      <c r="BC71" s="76" t="n">
        <f aca="false">ROUND(BC69/BC61,3)</f>
        <v>0.149</v>
      </c>
      <c r="BD71" s="76" t="n">
        <v>0.153</v>
      </c>
      <c r="BE71" s="76" t="n">
        <f aca="false">ROUND(BE69/BE61,3)</f>
        <v>0.179</v>
      </c>
      <c r="BF71" s="76" t="n">
        <v>0.148</v>
      </c>
      <c r="BG71" s="76" t="n">
        <f aca="false">ROUND(BG69/BG61,3)</f>
        <v>0.134</v>
      </c>
    </row>
    <row r="72" customFormat="false" ht="14.25" hidden="false" customHeight="false" outlineLevel="0" collapsed="false"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</row>
    <row r="73" customFormat="false" ht="14.25" hidden="false" customHeight="false" outlineLevel="0" collapsed="false">
      <c r="A73" s="78" t="s">
        <v>64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</row>
    <row r="74" customFormat="false" ht="14.25" hidden="false" customHeight="false" outlineLevel="0" collapsed="false">
      <c r="A74" s="71" t="s">
        <v>56</v>
      </c>
      <c r="B74" s="44" t="n">
        <v>50043.709748</v>
      </c>
      <c r="C74" s="44" t="n">
        <v>58571.026734</v>
      </c>
      <c r="D74" s="44" t="n">
        <v>61114.504234</v>
      </c>
      <c r="E74" s="44" t="n">
        <v>60135.683949</v>
      </c>
      <c r="F74" s="44" t="n">
        <v>53559.56858</v>
      </c>
      <c r="G74" s="44" t="n">
        <v>54601.868806</v>
      </c>
      <c r="H74" s="44" t="n">
        <v>54100.024082</v>
      </c>
      <c r="I74" s="44" t="n">
        <v>55290.622281</v>
      </c>
      <c r="J74" s="44" t="n">
        <v>53111.014746</v>
      </c>
      <c r="K74" s="44" t="n">
        <v>105950.320798</v>
      </c>
      <c r="L74" s="44" t="n">
        <v>112070.05514</v>
      </c>
      <c r="M74" s="44" t="n">
        <v>112187.748821</v>
      </c>
      <c r="N74" s="44" t="n">
        <v>92554.340244</v>
      </c>
      <c r="O74" s="44" t="n">
        <v>88162.635646</v>
      </c>
      <c r="P74" s="44" t="n">
        <v>80172.914675</v>
      </c>
      <c r="Q74" s="44" t="n">
        <v>82989.58828</v>
      </c>
      <c r="R74" s="44" t="n">
        <v>69229.265689</v>
      </c>
      <c r="S74" s="44" t="n">
        <v>70686.484918</v>
      </c>
      <c r="T74" s="44" t="n">
        <v>72872.919516</v>
      </c>
      <c r="U74" s="44" t="n">
        <v>65850.384565</v>
      </c>
      <c r="V74" s="44" t="n">
        <v>74166.173987</v>
      </c>
      <c r="W74" s="44" t="n">
        <v>65147.824468</v>
      </c>
      <c r="X74" s="44" t="n">
        <v>66402.190347</v>
      </c>
      <c r="Y74" s="44" t="n">
        <v>65499.651225</v>
      </c>
      <c r="Z74" s="44" t="n">
        <v>57443.00094</v>
      </c>
      <c r="AA74" s="44" t="n">
        <v>51336.175265</v>
      </c>
      <c r="AB74" s="44" t="n">
        <v>55354.110062</v>
      </c>
      <c r="AC74" s="44" t="n">
        <v>64544.548067</v>
      </c>
      <c r="AD74" s="44" t="n">
        <v>56089.066057</v>
      </c>
      <c r="AE74" s="44" t="n">
        <v>62577.119797</v>
      </c>
      <c r="AF74" s="44" t="n">
        <v>67936.286442</v>
      </c>
      <c r="AG74" s="44" t="n">
        <v>72660.34084</v>
      </c>
      <c r="AH74" s="44" t="n">
        <v>65912.602767</v>
      </c>
      <c r="AI74" s="44" t="n">
        <v>47344.424182</v>
      </c>
      <c r="AJ74" s="44" t="n">
        <v>45519.293693</v>
      </c>
      <c r="AK74" s="44" t="n">
        <v>45362.04491</v>
      </c>
      <c r="AL74" s="44" t="n">
        <f aca="false">+SUM(AL75:AL77)</f>
        <v>43493.345868</v>
      </c>
      <c r="AM74" s="44" t="n">
        <f aca="false">+SUM(AM75:AM77)</f>
        <v>47124.808615</v>
      </c>
      <c r="AN74" s="44" t="n">
        <f aca="false">+SUM(AN75:AN77)</f>
        <v>53655.860315</v>
      </c>
      <c r="AO74" s="44" t="n">
        <f aca="false">+SUM(AO75:AO77)</f>
        <v>62961.612892</v>
      </c>
      <c r="AP74" s="44" t="n">
        <f aca="false">+SUM(AP75:AP77)</f>
        <v>53601.706217</v>
      </c>
      <c r="AQ74" s="44" t="n">
        <f aca="false">+SUM(AQ75:AQ77)</f>
        <v>62185.831859</v>
      </c>
      <c r="AR74" s="44" t="n">
        <f aca="false">+SUM(AR75:AR77)</f>
        <v>70754.972</v>
      </c>
      <c r="AS74" s="44" t="n">
        <f aca="false">+SUM(AS75:AS77)</f>
        <v>80636.05</v>
      </c>
      <c r="AT74" s="44" t="n">
        <f aca="false">+SUM(AT75:AT77)</f>
        <v>61768.18</v>
      </c>
      <c r="AU74" s="44" t="n">
        <v>61490.505</v>
      </c>
      <c r="AV74" s="44" t="n">
        <v>76308.844949</v>
      </c>
      <c r="AW74" s="44" t="n">
        <v>138735.635604</v>
      </c>
      <c r="AX74" s="44" t="n">
        <v>99093.078202</v>
      </c>
      <c r="AY74" s="44" t="n">
        <v>99847.020861</v>
      </c>
      <c r="AZ74" s="44" t="n">
        <v>95684.161175</v>
      </c>
      <c r="BA74" s="44" t="n">
        <v>117199.194722</v>
      </c>
      <c r="BB74" s="44" t="n">
        <f aca="false">SUM(BB75:BB77)</f>
        <v>85040.5303285234</v>
      </c>
      <c r="BC74" s="44" t="n">
        <f aca="false">SUM(BC75:BC77)</f>
        <v>98805.117210481</v>
      </c>
      <c r="BD74" s="44" t="n">
        <f aca="false">SUM(BD75:BD77)</f>
        <v>98407.6306985666</v>
      </c>
      <c r="BE74" s="44" t="n">
        <f aca="false">SUM(BE75:BE77)</f>
        <v>136231.627043355</v>
      </c>
      <c r="BF74" s="44" t="n">
        <v>103704.128645</v>
      </c>
      <c r="BG74" s="44" t="n">
        <f aca="false">+SUM(BG75:BG77)</f>
        <v>103624.433042</v>
      </c>
    </row>
    <row r="75" customFormat="false" ht="14.25" hidden="false" customHeight="false" outlineLevel="0" collapsed="false">
      <c r="A75" s="45" t="s">
        <v>176</v>
      </c>
      <c r="B75" s="46" t="n">
        <v>31733.057097</v>
      </c>
      <c r="C75" s="46" t="n">
        <v>28424.481828</v>
      </c>
      <c r="D75" s="46" t="n">
        <v>30117.10051</v>
      </c>
      <c r="E75" s="46" t="n">
        <v>29902.492648</v>
      </c>
      <c r="F75" s="46" t="n">
        <v>29489.521393</v>
      </c>
      <c r="G75" s="46" t="n">
        <v>30280.963507</v>
      </c>
      <c r="H75" s="46" t="n">
        <v>26194.675488</v>
      </c>
      <c r="I75" s="46" t="n">
        <v>26911.03404</v>
      </c>
      <c r="J75" s="46" t="n">
        <v>30801.926145</v>
      </c>
      <c r="K75" s="46" t="n">
        <v>55886.687139</v>
      </c>
      <c r="L75" s="46" t="n">
        <v>57052.101422</v>
      </c>
      <c r="M75" s="46" t="n">
        <v>54189.812118</v>
      </c>
      <c r="N75" s="46" t="n">
        <v>52017.285615</v>
      </c>
      <c r="O75" s="46" t="n">
        <v>44349.641987</v>
      </c>
      <c r="P75" s="46" t="n">
        <v>41000.217279</v>
      </c>
      <c r="Q75" s="46" t="n">
        <v>42433.391412</v>
      </c>
      <c r="R75" s="46" t="n">
        <v>40878.601426</v>
      </c>
      <c r="S75" s="46" t="n">
        <v>38183.929862</v>
      </c>
      <c r="T75" s="46" t="n">
        <v>38730.024105</v>
      </c>
      <c r="U75" s="46" t="n">
        <v>30260.486896</v>
      </c>
      <c r="V75" s="46" t="n">
        <v>35758.390519</v>
      </c>
      <c r="W75" s="46" t="n">
        <v>32805.400359</v>
      </c>
      <c r="X75" s="46" t="n">
        <v>31162.586347</v>
      </c>
      <c r="Y75" s="46" t="n">
        <v>32228.594076</v>
      </c>
      <c r="Z75" s="46" t="n">
        <v>28149.478826</v>
      </c>
      <c r="AA75" s="46" t="n">
        <v>24311.22393</v>
      </c>
      <c r="AB75" s="46" t="n">
        <v>26798.689259</v>
      </c>
      <c r="AC75" s="46" t="n">
        <v>29201.456601</v>
      </c>
      <c r="AD75" s="46" t="n">
        <v>32219.352514</v>
      </c>
      <c r="AE75" s="46" t="n">
        <v>35295.574705</v>
      </c>
      <c r="AF75" s="46" t="n">
        <v>34772.042999</v>
      </c>
      <c r="AG75" s="46" t="n">
        <v>39568.045104</v>
      </c>
      <c r="AH75" s="46" t="n">
        <v>29820.860296</v>
      </c>
      <c r="AI75" s="46" t="n">
        <v>30170.061817</v>
      </c>
      <c r="AJ75" s="46" t="n">
        <v>34226.089792</v>
      </c>
      <c r="AK75" s="46" t="n">
        <v>32603.298259</v>
      </c>
      <c r="AL75" s="46" t="n">
        <v>24231.343808</v>
      </c>
      <c r="AM75" s="46" t="n">
        <v>26060.854128</v>
      </c>
      <c r="AN75" s="46" t="n">
        <v>30050.158509</v>
      </c>
      <c r="AO75" s="46" t="n">
        <v>37318.416541</v>
      </c>
      <c r="AP75" s="46" t="n">
        <v>34818.691278</v>
      </c>
      <c r="AQ75" s="46" t="n">
        <v>27550.791612</v>
      </c>
      <c r="AR75" s="46" t="n">
        <v>39286.001</v>
      </c>
      <c r="AS75" s="46" t="n">
        <v>45641.328</v>
      </c>
      <c r="AT75" s="46" t="n">
        <v>32649.92354946</v>
      </c>
      <c r="AU75" s="46" t="n">
        <v>28137.03213</v>
      </c>
      <c r="AV75" s="46" t="n">
        <v>37874.90603933</v>
      </c>
      <c r="AW75" s="46" t="n">
        <v>80955.67428491</v>
      </c>
      <c r="AX75" s="46" t="n">
        <v>45649.01689</v>
      </c>
      <c r="AY75" s="46" t="n">
        <v>43058.938643</v>
      </c>
      <c r="AZ75" s="46" t="n">
        <v>53881.269082</v>
      </c>
      <c r="BA75" s="46" t="n">
        <v>57198.866612</v>
      </c>
      <c r="BB75" s="46" t="n">
        <v>47275.8129204447</v>
      </c>
      <c r="BC75" s="46" t="n">
        <v>46176.9607051838</v>
      </c>
      <c r="BD75" s="46" t="n">
        <v>50076.2630364759</v>
      </c>
      <c r="BE75" s="46" t="n">
        <v>61894.2711475074</v>
      </c>
      <c r="BF75" s="46" t="n">
        <v>52167.929343</v>
      </c>
      <c r="BG75" s="46" t="n">
        <v>53949.579692</v>
      </c>
    </row>
    <row r="76" customFormat="false" ht="14.25" hidden="false" customHeight="false" outlineLevel="0" collapsed="false">
      <c r="A76" s="45" t="s">
        <v>177</v>
      </c>
      <c r="B76" s="46" t="n">
        <v>18310.652651</v>
      </c>
      <c r="C76" s="46" t="n">
        <v>30146.544906</v>
      </c>
      <c r="D76" s="46" t="n">
        <v>30997.403724</v>
      </c>
      <c r="E76" s="46" t="n">
        <v>30233.191301</v>
      </c>
      <c r="F76" s="46" t="n">
        <v>24070.047187</v>
      </c>
      <c r="G76" s="46" t="n">
        <v>24320.905299</v>
      </c>
      <c r="H76" s="46" t="n">
        <v>27905.348594</v>
      </c>
      <c r="I76" s="46" t="n">
        <v>28379.588241</v>
      </c>
      <c r="J76" s="46" t="n">
        <v>22309.088601</v>
      </c>
      <c r="K76" s="46" t="n">
        <v>50063.633659</v>
      </c>
      <c r="L76" s="46" t="n">
        <v>55017.953718</v>
      </c>
      <c r="M76" s="46" t="n">
        <v>57997.936703</v>
      </c>
      <c r="N76" s="46" t="n">
        <v>40537.054629</v>
      </c>
      <c r="O76" s="46" t="n">
        <v>43812.993659</v>
      </c>
      <c r="P76" s="46" t="n">
        <v>39172.697396</v>
      </c>
      <c r="Q76" s="46" t="n">
        <v>40556.196868</v>
      </c>
      <c r="R76" s="46" t="n">
        <v>28350.664263</v>
      </c>
      <c r="S76" s="46" t="n">
        <v>32502.555056</v>
      </c>
      <c r="T76" s="46" t="n">
        <v>34142.895411</v>
      </c>
      <c r="U76" s="46" t="n">
        <v>35589.897669</v>
      </c>
      <c r="V76" s="46" t="n">
        <v>38407.783468</v>
      </c>
      <c r="W76" s="46" t="n">
        <v>32342.424109</v>
      </c>
      <c r="X76" s="46" t="n">
        <v>35239.604</v>
      </c>
      <c r="Y76" s="46" t="n">
        <v>33271.057149</v>
      </c>
      <c r="Z76" s="46" t="n">
        <v>29293.522114</v>
      </c>
      <c r="AA76" s="46" t="n">
        <v>27024.951335</v>
      </c>
      <c r="AB76" s="46" t="n">
        <v>28555.420803</v>
      </c>
      <c r="AC76" s="46" t="n">
        <v>35343.091466</v>
      </c>
      <c r="AD76" s="46" t="n">
        <v>23869.713543</v>
      </c>
      <c r="AE76" s="46" t="n">
        <v>27281.545092</v>
      </c>
      <c r="AF76" s="46" t="n">
        <v>33164.243443</v>
      </c>
      <c r="AG76" s="46" t="n">
        <v>33092.295736</v>
      </c>
      <c r="AH76" s="46" t="n">
        <v>36091.742471</v>
      </c>
      <c r="AI76" s="46" t="n">
        <v>17174.362365</v>
      </c>
      <c r="AJ76" s="46" t="n">
        <v>11293.203901</v>
      </c>
      <c r="AK76" s="46" t="n">
        <v>12758.746651</v>
      </c>
      <c r="AL76" s="46" t="n">
        <v>19262.00206</v>
      </c>
      <c r="AM76" s="46" t="n">
        <v>21063.954487</v>
      </c>
      <c r="AN76" s="46" t="n">
        <v>23605.701806</v>
      </c>
      <c r="AO76" s="46" t="n">
        <v>25643.196351</v>
      </c>
      <c r="AP76" s="46" t="n">
        <v>18783.014939</v>
      </c>
      <c r="AQ76" s="46" t="n">
        <v>34635.040247</v>
      </c>
      <c r="AR76" s="46" t="n">
        <v>31468.971</v>
      </c>
      <c r="AS76" s="46" t="n">
        <v>34994.722</v>
      </c>
      <c r="AT76" s="46" t="n">
        <v>29118.25645054</v>
      </c>
      <c r="AU76" s="46" t="n">
        <v>33353.47287</v>
      </c>
      <c r="AV76" s="46" t="n">
        <v>38433.93890967</v>
      </c>
      <c r="AW76" s="46" t="n">
        <v>57779.96131909</v>
      </c>
      <c r="AX76" s="46" t="n">
        <v>53444.061312</v>
      </c>
      <c r="AY76" s="46" t="n">
        <v>56788.082218</v>
      </c>
      <c r="AZ76" s="46" t="n">
        <v>41802.892093</v>
      </c>
      <c r="BA76" s="46" t="n">
        <v>60000.32811</v>
      </c>
      <c r="BB76" s="46" t="n">
        <v>37764.7174080787</v>
      </c>
      <c r="BC76" s="46" t="n">
        <v>52628.1565052972</v>
      </c>
      <c r="BD76" s="46" t="n">
        <v>48331.3676620907</v>
      </c>
      <c r="BE76" s="46" t="n">
        <v>74337.3558958475</v>
      </c>
      <c r="BF76" s="46" t="n">
        <v>51536.199302</v>
      </c>
      <c r="BG76" s="46" t="n">
        <v>49674.85335</v>
      </c>
    </row>
    <row r="77" customFormat="false" ht="14.25" hidden="false" customHeight="false" outlineLevel="0" collapsed="false">
      <c r="A77" s="45" t="s">
        <v>178</v>
      </c>
      <c r="B77" s="46" t="n">
        <v>0</v>
      </c>
      <c r="C77" s="46" t="n">
        <v>0</v>
      </c>
      <c r="D77" s="46" t="n">
        <v>0</v>
      </c>
      <c r="E77" s="46" t="n">
        <v>0</v>
      </c>
      <c r="F77" s="46" t="n">
        <v>0</v>
      </c>
      <c r="G77" s="46" t="n">
        <v>0</v>
      </c>
      <c r="H77" s="46" t="n">
        <v>0</v>
      </c>
      <c r="I77" s="46" t="n">
        <v>0</v>
      </c>
      <c r="J77" s="46" t="n">
        <v>0</v>
      </c>
      <c r="K77" s="46" t="n">
        <v>0</v>
      </c>
      <c r="L77" s="46" t="n">
        <v>0</v>
      </c>
      <c r="M77" s="46" t="n">
        <v>0</v>
      </c>
      <c r="N77" s="46" t="n">
        <v>0</v>
      </c>
      <c r="O77" s="46" t="n">
        <v>0</v>
      </c>
      <c r="P77" s="46" t="n">
        <v>0</v>
      </c>
      <c r="Q77" s="46" t="n">
        <v>0</v>
      </c>
      <c r="R77" s="46" t="n">
        <v>0</v>
      </c>
      <c r="S77" s="46" t="n">
        <v>0</v>
      </c>
      <c r="T77" s="46" t="n">
        <v>0</v>
      </c>
      <c r="U77" s="46" t="n">
        <v>0</v>
      </c>
      <c r="V77" s="46" t="n">
        <v>0</v>
      </c>
      <c r="W77" s="46" t="n">
        <v>0</v>
      </c>
      <c r="X77" s="46" t="n">
        <v>0</v>
      </c>
      <c r="Y77" s="46" t="n">
        <v>0</v>
      </c>
      <c r="Z77" s="46" t="n">
        <v>0</v>
      </c>
      <c r="AA77" s="46" t="n">
        <v>0</v>
      </c>
      <c r="AB77" s="46" t="n">
        <v>0</v>
      </c>
      <c r="AC77" s="46" t="n">
        <v>0</v>
      </c>
      <c r="AD77" s="46" t="n">
        <v>0</v>
      </c>
      <c r="AE77" s="46" t="n">
        <v>0</v>
      </c>
      <c r="AF77" s="46" t="n">
        <v>0</v>
      </c>
      <c r="AG77" s="46" t="n">
        <v>0</v>
      </c>
      <c r="AH77" s="46" t="n">
        <v>0</v>
      </c>
      <c r="AI77" s="46" t="n">
        <v>0</v>
      </c>
      <c r="AJ77" s="46" t="n">
        <v>0</v>
      </c>
      <c r="AK77" s="46" t="n">
        <v>0</v>
      </c>
      <c r="AL77" s="46" t="n">
        <v>0</v>
      </c>
      <c r="AM77" s="46" t="n">
        <v>0</v>
      </c>
      <c r="AN77" s="46" t="n">
        <v>0</v>
      </c>
      <c r="AO77" s="46" t="n">
        <v>0</v>
      </c>
      <c r="AP77" s="46" t="n">
        <v>0</v>
      </c>
      <c r="AQ77" s="46" t="n">
        <v>0</v>
      </c>
      <c r="AR77" s="46" t="n">
        <v>0</v>
      </c>
      <c r="AS77" s="46" t="n">
        <v>0</v>
      </c>
      <c r="AT77" s="46" t="n">
        <v>0</v>
      </c>
      <c r="AU77" s="46" t="n">
        <v>0</v>
      </c>
      <c r="AV77" s="46" t="n">
        <v>0</v>
      </c>
      <c r="AW77" s="46" t="n">
        <v>0</v>
      </c>
      <c r="AX77" s="46" t="n">
        <v>0</v>
      </c>
      <c r="AY77" s="46" t="n">
        <v>0</v>
      </c>
      <c r="AZ77" s="46" t="n">
        <v>0</v>
      </c>
      <c r="BA77" s="46" t="n">
        <v>0</v>
      </c>
      <c r="BB77" s="46" t="n">
        <v>0</v>
      </c>
      <c r="BC77" s="46" t="n">
        <v>0</v>
      </c>
      <c r="BD77" s="46" t="n">
        <v>0</v>
      </c>
      <c r="BE77" s="46" t="n">
        <v>0</v>
      </c>
      <c r="BF77" s="46" t="n">
        <v>0</v>
      </c>
      <c r="BG77" s="46" t="n">
        <v>0</v>
      </c>
    </row>
    <row r="78" customFormat="false" ht="14.25" hidden="false" customHeight="false" outlineLevel="0" collapsed="false">
      <c r="A78" s="79" t="s">
        <v>160</v>
      </c>
      <c r="B78" s="57" t="n">
        <v>-41378.424815</v>
      </c>
      <c r="C78" s="57" t="n">
        <v>-47484.740421</v>
      </c>
      <c r="D78" s="57" t="n">
        <v>-48894.596861</v>
      </c>
      <c r="E78" s="57" t="n">
        <v>-49541.2554459999</v>
      </c>
      <c r="F78" s="57" t="n">
        <v>-44774.332717</v>
      </c>
      <c r="G78" s="57" t="n">
        <v>-45077.932435</v>
      </c>
      <c r="H78" s="57" t="n">
        <v>-45445.562324</v>
      </c>
      <c r="I78" s="57" t="n">
        <v>-46358.375225</v>
      </c>
      <c r="J78" s="57" t="n">
        <v>-45476.2318</v>
      </c>
      <c r="K78" s="57" t="n">
        <v>-90637.286839</v>
      </c>
      <c r="L78" s="57" t="n">
        <v>-99840.530163</v>
      </c>
      <c r="M78" s="57" t="n">
        <v>-101165.244891</v>
      </c>
      <c r="N78" s="57" t="n">
        <v>-83677.8538869703</v>
      </c>
      <c r="O78" s="57" t="n">
        <v>-77524.7916668654</v>
      </c>
      <c r="P78" s="57" t="n">
        <v>-70057.522078599</v>
      </c>
      <c r="Q78" s="57" t="n">
        <v>-73005.7743882001</v>
      </c>
      <c r="R78" s="57" t="n">
        <v>-60907.395742</v>
      </c>
      <c r="S78" s="57" t="n">
        <v>-64282.729359</v>
      </c>
      <c r="T78" s="57" t="n">
        <v>-62837.33901</v>
      </c>
      <c r="U78" s="57" t="n">
        <v>-69573.849262</v>
      </c>
      <c r="V78" s="57" t="n">
        <v>-71026.106686</v>
      </c>
      <c r="W78" s="57" t="n">
        <v>-61499.132707</v>
      </c>
      <c r="X78" s="57" t="n">
        <v>-59913.985899</v>
      </c>
      <c r="Y78" s="57" t="n">
        <v>-61516.497177</v>
      </c>
      <c r="Z78" s="57" t="n">
        <v>-54052.061083</v>
      </c>
      <c r="AA78" s="57" t="n">
        <v>-47369.26958</v>
      </c>
      <c r="AB78" s="57" t="n">
        <v>-49205.035704</v>
      </c>
      <c r="AC78" s="57" t="n">
        <v>-56709.062829</v>
      </c>
      <c r="AD78" s="57" t="n">
        <v>-50043.614354</v>
      </c>
      <c r="AE78" s="57" t="n">
        <v>-55483.5815</v>
      </c>
      <c r="AF78" s="57" t="n">
        <v>-61428.550336</v>
      </c>
      <c r="AG78" s="57" t="n">
        <v>-62782.350707</v>
      </c>
      <c r="AH78" s="57" t="n">
        <v>-62461.470665</v>
      </c>
      <c r="AI78" s="57" t="n">
        <v>-38927.360128</v>
      </c>
      <c r="AJ78" s="57" t="n">
        <v>-40447.565164</v>
      </c>
      <c r="AK78" s="57" t="n">
        <v>-41154.335047</v>
      </c>
      <c r="AL78" s="57" t="n">
        <v>-38802.380355</v>
      </c>
      <c r="AM78" s="57" t="n">
        <v>-40696.562724</v>
      </c>
      <c r="AN78" s="57" t="n">
        <v>-47530.122679</v>
      </c>
      <c r="AO78" s="57" t="n">
        <v>-54955.630357</v>
      </c>
      <c r="AP78" s="57" t="n">
        <v>-47433.082081</v>
      </c>
      <c r="AQ78" s="57" t="n">
        <v>-54582.358899</v>
      </c>
      <c r="AR78" s="57" t="n">
        <v>-61344.832</v>
      </c>
      <c r="AS78" s="57" t="n">
        <v>-70205.752</v>
      </c>
      <c r="AT78" s="57" t="n">
        <v>-54427.75</v>
      </c>
      <c r="AU78" s="57" t="n">
        <v>-54359.973</v>
      </c>
      <c r="AV78" s="57" t="n">
        <v>-66367.824342</v>
      </c>
      <c r="AW78" s="57" t="n">
        <v>-119355.120906</v>
      </c>
      <c r="AX78" s="57" t="n">
        <v>-88440.371831</v>
      </c>
      <c r="AY78" s="57" t="n">
        <v>-90322.111327</v>
      </c>
      <c r="AZ78" s="57" t="n">
        <v>-86749.869541</v>
      </c>
      <c r="BA78" s="57" t="n">
        <v>-101560.577433</v>
      </c>
      <c r="BB78" s="57" t="n">
        <v>-77932.667606</v>
      </c>
      <c r="BC78" s="57" t="n">
        <v>-90944.641568</v>
      </c>
      <c r="BD78" s="57" t="n">
        <v>-89073.237129</v>
      </c>
      <c r="BE78" s="57" t="n">
        <v>-125833.457134</v>
      </c>
      <c r="BF78" s="57" t="n">
        <v>-90704.424668</v>
      </c>
      <c r="BG78" s="57" t="n">
        <v>-95490.86174</v>
      </c>
    </row>
    <row r="79" customFormat="false" ht="14.25" hidden="false" customHeight="false" outlineLevel="0" collapsed="false">
      <c r="A79" s="71" t="s">
        <v>161</v>
      </c>
      <c r="B79" s="44" t="n">
        <f aca="false">+B74+B78</f>
        <v>8665.28493300001</v>
      </c>
      <c r="C79" s="44" t="n">
        <f aca="false">+C74+C78</f>
        <v>11086.286313</v>
      </c>
      <c r="D79" s="44" t="n">
        <f aca="false">+D74+D78</f>
        <v>12219.907373</v>
      </c>
      <c r="E79" s="44" t="n">
        <f aca="false">+E74+E78</f>
        <v>10594.4285030001</v>
      </c>
      <c r="F79" s="44" t="n">
        <f aca="false">+F74+F78</f>
        <v>8785.23586299999</v>
      </c>
      <c r="G79" s="44" t="n">
        <f aca="false">+G74+G78</f>
        <v>9523.936371</v>
      </c>
      <c r="H79" s="44" t="n">
        <f aca="false">+H74+H78</f>
        <v>8654.46175799996</v>
      </c>
      <c r="I79" s="44" t="n">
        <f aca="false">+I74+I78</f>
        <v>8932.247056</v>
      </c>
      <c r="J79" s="44" t="n">
        <f aca="false">+J74+J78</f>
        <v>7634.78294600003</v>
      </c>
      <c r="K79" s="44" t="n">
        <f aca="false">+K74+K78</f>
        <v>15313.033959</v>
      </c>
      <c r="L79" s="44" t="n">
        <f aca="false">+L74+L78</f>
        <v>12229.524977</v>
      </c>
      <c r="M79" s="44" t="n">
        <f aca="false">+M74+M78</f>
        <v>11022.5039299999</v>
      </c>
      <c r="N79" s="44" t="n">
        <f aca="false">+N74+N78</f>
        <v>8876.48635702975</v>
      </c>
      <c r="O79" s="44" t="n">
        <f aca="false">+O74+O78</f>
        <v>10637.8439791346</v>
      </c>
      <c r="P79" s="44" t="n">
        <f aca="false">+P74+P78</f>
        <v>10115.392596401</v>
      </c>
      <c r="Q79" s="44" t="n">
        <f aca="false">+Q74+Q78</f>
        <v>9983.81389179992</v>
      </c>
      <c r="R79" s="44" t="n">
        <f aca="false">+R74+R78</f>
        <v>8321.86994700001</v>
      </c>
      <c r="S79" s="44" t="n">
        <f aca="false">+S74+S78</f>
        <v>6403.75555900001</v>
      </c>
      <c r="T79" s="44" t="n">
        <f aca="false">+T74+T78</f>
        <v>10035.580506</v>
      </c>
      <c r="U79" s="44" t="n">
        <f aca="false">+U74+U78</f>
        <v>-3723.46469700002</v>
      </c>
      <c r="V79" s="44" t="n">
        <f aca="false">+V74+V78</f>
        <v>3140.06730100002</v>
      </c>
      <c r="W79" s="44" t="n">
        <f aca="false">+W74+W78</f>
        <v>3648.69176099998</v>
      </c>
      <c r="X79" s="44" t="n">
        <f aca="false">+X74+X78</f>
        <v>6488.204448</v>
      </c>
      <c r="Y79" s="44" t="n">
        <f aca="false">+Y74+Y78</f>
        <v>3983.15404800001</v>
      </c>
      <c r="Z79" s="44" t="n">
        <f aca="false">+Z74+Z78</f>
        <v>3390.93985700006</v>
      </c>
      <c r="AA79" s="44" t="n">
        <f aca="false">+AA74+AA78</f>
        <v>3966.90568500002</v>
      </c>
      <c r="AB79" s="44" t="n">
        <f aca="false">+AB74+AB78</f>
        <v>6149.07435799999</v>
      </c>
      <c r="AC79" s="44" t="n">
        <f aca="false">+AC74+AC78</f>
        <v>7835.48523800004</v>
      </c>
      <c r="AD79" s="44" t="n">
        <f aca="false">+AD74+AD78</f>
        <v>6045.451703</v>
      </c>
      <c r="AE79" s="44" t="n">
        <f aca="false">+AE74+AE78</f>
        <v>7093.53829699996</v>
      </c>
      <c r="AF79" s="44" t="n">
        <f aca="false">+AF74+AF78</f>
        <v>6507.73610599998</v>
      </c>
      <c r="AG79" s="44" t="n">
        <f aca="false">+AG74+AG78</f>
        <v>9877.99013299998</v>
      </c>
      <c r="AH79" s="44" t="n">
        <f aca="false">+AH74+AH78</f>
        <v>3451.13210199998</v>
      </c>
      <c r="AI79" s="44" t="n">
        <f aca="false">+AI74+AI78</f>
        <v>8417.064054</v>
      </c>
      <c r="AJ79" s="44" t="n">
        <f aca="false">+AJ74+AJ78</f>
        <v>5071.728529</v>
      </c>
      <c r="AK79" s="44" t="n">
        <f aca="false">+AK74+AK78</f>
        <v>4207.709863</v>
      </c>
      <c r="AL79" s="44" t="n">
        <f aca="false">+AL74+AL78</f>
        <v>4690.96551299998</v>
      </c>
      <c r="AM79" s="44" t="n">
        <f aca="false">+AM74+AM78</f>
        <v>6428.24589100002</v>
      </c>
      <c r="AN79" s="44" t="n">
        <f aca="false">+AN74+AN78</f>
        <v>6125.73763599998</v>
      </c>
      <c r="AO79" s="44" t="n">
        <f aca="false">+AO74+AO78</f>
        <v>8005.982535</v>
      </c>
      <c r="AP79" s="44" t="n">
        <f aca="false">+AP74+AP78</f>
        <v>6168.62413599997</v>
      </c>
      <c r="AQ79" s="44" t="n">
        <f aca="false">+AQ74+AQ78</f>
        <v>7603.47296</v>
      </c>
      <c r="AR79" s="44" t="n">
        <f aca="false">+AR74+AR78</f>
        <v>9410.13999999999</v>
      </c>
      <c r="AS79" s="44" t="n">
        <f aca="false">+AS74+AS78</f>
        <v>10430.298</v>
      </c>
      <c r="AT79" s="44" t="n">
        <f aca="false">+AT74+AT78</f>
        <v>7340.43</v>
      </c>
      <c r="AU79" s="44" t="n">
        <v>7130.53199999999</v>
      </c>
      <c r="AV79" s="44" t="n">
        <v>9941.02060699998</v>
      </c>
      <c r="AW79" s="44" t="n">
        <v>19380.514698</v>
      </c>
      <c r="AX79" s="44" t="n">
        <v>10652.706371</v>
      </c>
      <c r="AY79" s="44" t="n">
        <v>9524.90953399999</v>
      </c>
      <c r="AZ79" s="44" t="n">
        <v>8934.29163400001</v>
      </c>
      <c r="BA79" s="44" t="n">
        <v>15638.617289</v>
      </c>
      <c r="BB79" s="44" t="n">
        <v>7107.86271600002</v>
      </c>
      <c r="BC79" s="44" t="n">
        <v>7860.47563199999</v>
      </c>
      <c r="BD79" s="44" t="n">
        <v>9334.39357199999</v>
      </c>
      <c r="BE79" s="44" t="n">
        <f aca="false">+BE74+BE78</f>
        <v>10398.1699093549</v>
      </c>
      <c r="BF79" s="44" t="n">
        <v>12999.703977</v>
      </c>
      <c r="BG79" s="44" t="n">
        <f aca="false">+BG74+BG78</f>
        <v>8133.571302</v>
      </c>
    </row>
    <row r="80" customFormat="false" ht="14.25" hidden="false" customHeight="false" outlineLevel="0" collapsed="false">
      <c r="A80" s="79" t="s">
        <v>163</v>
      </c>
      <c r="B80" s="57" t="n">
        <v>-4500.928141</v>
      </c>
      <c r="C80" s="57" t="n">
        <v>-4930.394886</v>
      </c>
      <c r="D80" s="57" t="n">
        <v>-4643.498887</v>
      </c>
      <c r="E80" s="57" t="n">
        <v>-4234.86972</v>
      </c>
      <c r="F80" s="57" t="n">
        <v>-4559.53661</v>
      </c>
      <c r="G80" s="57" t="n">
        <v>-4590.430212</v>
      </c>
      <c r="H80" s="57" t="n">
        <v>-3827.1199</v>
      </c>
      <c r="I80" s="57" t="n">
        <v>-3316.247971</v>
      </c>
      <c r="J80" s="57" t="n">
        <v>-3722.773021</v>
      </c>
      <c r="K80" s="57" t="n">
        <v>-6492.067945</v>
      </c>
      <c r="L80" s="57" t="n">
        <v>-8405.755054</v>
      </c>
      <c r="M80" s="57" t="n">
        <v>-5285.573981</v>
      </c>
      <c r="N80" s="57" t="n">
        <v>-4415.14611302974</v>
      </c>
      <c r="O80" s="57" t="n">
        <v>-4732.2083331346</v>
      </c>
      <c r="P80" s="57" t="n">
        <v>-4659.47792140099</v>
      </c>
      <c r="Q80" s="57" t="n">
        <v>-5029.22561179991</v>
      </c>
      <c r="R80" s="57" t="n">
        <v>-6419.093809</v>
      </c>
      <c r="S80" s="57" t="n">
        <v>-4601.449792</v>
      </c>
      <c r="T80" s="57" t="n">
        <v>-6849.621062</v>
      </c>
      <c r="U80" s="57" t="n">
        <v>-8857.108118</v>
      </c>
      <c r="V80" s="57" t="n">
        <v>-7185.166683</v>
      </c>
      <c r="W80" s="57" t="n">
        <v>-6244.269452</v>
      </c>
      <c r="X80" s="57" t="n">
        <v>-6995.41380800001</v>
      </c>
      <c r="Y80" s="57" t="n">
        <v>-4267.193198</v>
      </c>
      <c r="Z80" s="57" t="n">
        <v>-6016.107896</v>
      </c>
      <c r="AA80" s="57" t="n">
        <v>-4871.328602</v>
      </c>
      <c r="AB80" s="57" t="n">
        <v>-5506.141931</v>
      </c>
      <c r="AC80" s="57" t="n">
        <v>-6116.024135</v>
      </c>
      <c r="AD80" s="57" t="n">
        <v>-6353.327744</v>
      </c>
      <c r="AE80" s="57" t="n">
        <v>-6477.884985</v>
      </c>
      <c r="AF80" s="57" t="n">
        <v>-6247.513988</v>
      </c>
      <c r="AG80" s="57" t="n">
        <v>-7463.508914</v>
      </c>
      <c r="AH80" s="57" t="n">
        <v>-7450.46102199999</v>
      </c>
      <c r="AI80" s="57" t="n">
        <v>-5379.799502</v>
      </c>
      <c r="AJ80" s="57" t="n">
        <v>-3974.388279</v>
      </c>
      <c r="AK80" s="57" t="n">
        <v>-4749.809947</v>
      </c>
      <c r="AL80" s="57" t="n">
        <v>-4594.748841</v>
      </c>
      <c r="AM80" s="57" t="n">
        <v>-4746.756529</v>
      </c>
      <c r="AN80" s="57" t="n">
        <v>-5272.636683</v>
      </c>
      <c r="AO80" s="57" t="n">
        <v>-5851.621448</v>
      </c>
      <c r="AP80" s="57" t="n">
        <v>-6165.41266499999</v>
      </c>
      <c r="AQ80" s="57" t="n">
        <v>-6054.82574699999</v>
      </c>
      <c r="AR80" s="57" t="n">
        <v>-5399.913</v>
      </c>
      <c r="AS80" s="57" t="n">
        <v>-6738.583</v>
      </c>
      <c r="AT80" s="57" t="n">
        <v>-5006.474</v>
      </c>
      <c r="AU80" s="57" t="n">
        <v>-5293.257</v>
      </c>
      <c r="AV80" s="57" t="n">
        <v>-6471.348571</v>
      </c>
      <c r="AW80" s="57" t="n">
        <v>-7758.512533</v>
      </c>
      <c r="AX80" s="57" t="n">
        <v>-6192.715277</v>
      </c>
      <c r="AY80" s="57" t="n">
        <v>-6884.012668</v>
      </c>
      <c r="AZ80" s="57" t="n">
        <v>-6565.609552</v>
      </c>
      <c r="BA80" s="57" t="n">
        <v>-6592.456863</v>
      </c>
      <c r="BB80" s="57" t="n">
        <v>-6655.28405</v>
      </c>
      <c r="BC80" s="57" t="n">
        <v>-7518.019962</v>
      </c>
      <c r="BD80" s="57" t="n">
        <v>-6600.552575</v>
      </c>
      <c r="BE80" s="57" t="n">
        <v>-7023.465297</v>
      </c>
      <c r="BF80" s="57" t="n">
        <v>-6507.527625</v>
      </c>
      <c r="BG80" s="57" t="n">
        <v>-6924.283983</v>
      </c>
    </row>
    <row r="81" customFormat="false" ht="14.25" hidden="false" customHeight="false" outlineLevel="0" collapsed="false">
      <c r="A81" s="71" t="s">
        <v>43</v>
      </c>
      <c r="B81" s="44" t="n">
        <f aca="false">+B74+B78+B80</f>
        <v>4164.35679200001</v>
      </c>
      <c r="C81" s="44" t="n">
        <f aca="false">+C74+C78+C80</f>
        <v>6155.89142700001</v>
      </c>
      <c r="D81" s="44" t="n">
        <f aca="false">+D74+D78+D80</f>
        <v>7576.40848600003</v>
      </c>
      <c r="E81" s="44" t="n">
        <f aca="false">+E74+E78+E80</f>
        <v>6359.55878300008</v>
      </c>
      <c r="F81" s="44" t="n">
        <f aca="false">+F74+F78+F80</f>
        <v>4225.699253</v>
      </c>
      <c r="G81" s="44" t="n">
        <f aca="false">+G74+G78+G80</f>
        <v>4933.50615899999</v>
      </c>
      <c r="H81" s="44" t="n">
        <f aca="false">+H74+H78+H80</f>
        <v>4827.34185799996</v>
      </c>
      <c r="I81" s="44" t="n">
        <f aca="false">+I74+I78+I80</f>
        <v>5615.999085</v>
      </c>
      <c r="J81" s="44" t="n">
        <f aca="false">+J74+J78+J80</f>
        <v>3912.00992500003</v>
      </c>
      <c r="K81" s="44" t="n">
        <f aca="false">+K74+K78+K80</f>
        <v>8820.96601400002</v>
      </c>
      <c r="L81" s="44" t="n">
        <f aca="false">+L74+L78+L80</f>
        <v>3823.76992300001</v>
      </c>
      <c r="M81" s="44" t="n">
        <f aca="false">+M74+M78+M80</f>
        <v>5736.92994899991</v>
      </c>
      <c r="N81" s="44" t="n">
        <f aca="false">+N74+N78+N80</f>
        <v>4461.34024400001</v>
      </c>
      <c r="O81" s="44" t="n">
        <f aca="false">+O74+O78+O80</f>
        <v>5905.63564600002</v>
      </c>
      <c r="P81" s="44" t="n">
        <f aca="false">+P74+P78+P80</f>
        <v>5455.91467499998</v>
      </c>
      <c r="Q81" s="44" t="n">
        <f aca="false">+Q74+Q78+Q80</f>
        <v>4954.58828</v>
      </c>
      <c r="R81" s="44" t="n">
        <f aca="false">+R74+R78+R80</f>
        <v>1902.77613800002</v>
      </c>
      <c r="S81" s="44" t="n">
        <f aca="false">+S74+S78+S80</f>
        <v>1802.30576700001</v>
      </c>
      <c r="T81" s="44" t="n">
        <f aca="false">+T74+T78+T80</f>
        <v>3185.95944400001</v>
      </c>
      <c r="U81" s="44" t="n">
        <f aca="false">+U74+U78+U80</f>
        <v>-12580.572815</v>
      </c>
      <c r="V81" s="44" t="n">
        <f aca="false">+V74+V78+V80</f>
        <v>-4045.09938199998</v>
      </c>
      <c r="W81" s="44" t="n">
        <f aca="false">+W74+W78+W80</f>
        <v>-2595.57769100002</v>
      </c>
      <c r="X81" s="44" t="n">
        <f aca="false">+X74+X78+X80</f>
        <v>-507.209360000008</v>
      </c>
      <c r="Y81" s="44" t="n">
        <f aca="false">+Y74+Y78+Y80</f>
        <v>-284.039149999989</v>
      </c>
      <c r="Z81" s="44" t="n">
        <f aca="false">+Z74+Z78+Z80</f>
        <v>-2625.16803899994</v>
      </c>
      <c r="AA81" s="44" t="n">
        <f aca="false">+AA74+AA78+AA80</f>
        <v>-904.422916999978</v>
      </c>
      <c r="AB81" s="44" t="n">
        <f aca="false">+AB74+AB78+AB80</f>
        <v>642.932426999991</v>
      </c>
      <c r="AC81" s="44" t="n">
        <f aca="false">+AC74+AC78+AC80</f>
        <v>1719.46110300004</v>
      </c>
      <c r="AD81" s="44" t="n">
        <f aca="false">+AD74+AD78+AD80</f>
        <v>-307.876041000003</v>
      </c>
      <c r="AE81" s="44" t="n">
        <f aca="false">+AE74+AE78+AE80</f>
        <v>615.653311999957</v>
      </c>
      <c r="AF81" s="44" t="n">
        <f aca="false">+AF74+AF78+AF80</f>
        <v>260.22211799998</v>
      </c>
      <c r="AG81" s="44" t="n">
        <f aca="false">+AG74+AG78+AG80</f>
        <v>2414.48121899998</v>
      </c>
      <c r="AH81" s="44" t="n">
        <f aca="false">+AH74+AH78+AH80</f>
        <v>-3999.32892000001</v>
      </c>
      <c r="AI81" s="44" t="n">
        <f aca="false">+AI74+AI78+AI80</f>
        <v>3037.26455199999</v>
      </c>
      <c r="AJ81" s="44" t="n">
        <f aca="false">+AJ74+AJ78+AJ80</f>
        <v>1097.34025</v>
      </c>
      <c r="AK81" s="44" t="n">
        <f aca="false">+AK74+AK78+AK80</f>
        <v>-542.100083999996</v>
      </c>
      <c r="AL81" s="44" t="n">
        <f aca="false">+AL74+AL78+AL80</f>
        <v>96.2166719999823</v>
      </c>
      <c r="AM81" s="44" t="n">
        <f aca="false">+AM74+AM78+AM80</f>
        <v>1681.48936200002</v>
      </c>
      <c r="AN81" s="44" t="n">
        <f aca="false">+AN74+AN78+AN80</f>
        <v>853.100952999979</v>
      </c>
      <c r="AO81" s="44" t="n">
        <f aca="false">+AO74+AO78+AO80</f>
        <v>2154.361087</v>
      </c>
      <c r="AP81" s="44" t="n">
        <f aca="false">+AP74+AP78+AP80</f>
        <v>3.21147099997961</v>
      </c>
      <c r="AQ81" s="44" t="n">
        <f aca="false">+AQ74+AQ78+AQ80</f>
        <v>1548.64721300001</v>
      </c>
      <c r="AR81" s="44" t="n">
        <f aca="false">+AR74+AR78+AR80</f>
        <v>4010.22699999999</v>
      </c>
      <c r="AS81" s="44" t="n">
        <f aca="false">+AS74+AS78+AS80</f>
        <v>3691.71500000001</v>
      </c>
      <c r="AT81" s="44" t="n">
        <f aca="false">+AT74+AT78+AT80</f>
        <v>2333.956</v>
      </c>
      <c r="AU81" s="44" t="n">
        <v>1837.27499999999</v>
      </c>
      <c r="AV81" s="44" t="n">
        <v>3469.67203599998</v>
      </c>
      <c r="AW81" s="44" t="n">
        <v>11622.002165</v>
      </c>
      <c r="AX81" s="44" t="n">
        <v>4459.99109400001</v>
      </c>
      <c r="AY81" s="44" t="n">
        <v>2640.89686599999</v>
      </c>
      <c r="AZ81" s="44" t="n">
        <v>2368.68208200001</v>
      </c>
      <c r="BA81" s="44" t="n">
        <v>9046.160426</v>
      </c>
      <c r="BB81" s="44" t="n">
        <v>452.578666000018</v>
      </c>
      <c r="BC81" s="44" t="n">
        <v>342.455669999988</v>
      </c>
      <c r="BD81" s="44" t="n">
        <v>2733.84099699999</v>
      </c>
      <c r="BE81" s="44" t="n">
        <f aca="false">+BE74+BE78+BE80</f>
        <v>3374.70461235485</v>
      </c>
      <c r="BF81" s="44" t="n">
        <v>6492.17635200001</v>
      </c>
      <c r="BG81" s="44" t="n">
        <f aca="false">+BG74+BG78+BG80</f>
        <v>1209.287319</v>
      </c>
    </row>
    <row r="82" customFormat="false" ht="14.25" hidden="false" customHeight="false" outlineLevel="0" collapsed="false">
      <c r="A82" s="71" t="s">
        <v>61</v>
      </c>
      <c r="B82" s="44" t="n">
        <v>5542.48798600003</v>
      </c>
      <c r="C82" s="44" t="n">
        <v>7547.022194</v>
      </c>
      <c r="D82" s="44" t="n">
        <v>8848.05586000002</v>
      </c>
      <c r="E82" s="44" t="n">
        <v>9250.63256700002</v>
      </c>
      <c r="F82" s="44" t="n">
        <v>6263.31872599999</v>
      </c>
      <c r="G82" s="44" t="n">
        <v>7053.85398299999</v>
      </c>
      <c r="H82" s="44" t="n">
        <v>6738.51104299996</v>
      </c>
      <c r="I82" s="44" t="n">
        <v>7702.75344700001</v>
      </c>
      <c r="J82" s="44" t="n">
        <v>6047.87987500005</v>
      </c>
      <c r="K82" s="44" t="n">
        <v>11832.140076</v>
      </c>
      <c r="L82" s="44" t="n">
        <v>9627.38093699999</v>
      </c>
      <c r="M82" s="44" t="n">
        <v>13160.5594009999</v>
      </c>
      <c r="N82" s="44" t="n">
        <v>8989.88120299999</v>
      </c>
      <c r="O82" s="44" t="n">
        <v>9844.84091400002</v>
      </c>
      <c r="P82" s="44" t="n">
        <v>9248.61848399999</v>
      </c>
      <c r="Q82" s="44" t="n">
        <v>8603.801259</v>
      </c>
      <c r="R82" s="44" t="n">
        <v>5040.077259</v>
      </c>
      <c r="S82" s="44" t="n">
        <v>5749.139244</v>
      </c>
      <c r="T82" s="44" t="n">
        <v>6517.581436</v>
      </c>
      <c r="U82" s="44" t="n">
        <v>-8511.72378299999</v>
      </c>
      <c r="V82" s="44" t="n">
        <v>1009.98567100002</v>
      </c>
      <c r="W82" s="44" t="n">
        <v>2563.99781299994</v>
      </c>
      <c r="X82" s="44" t="n">
        <v>4496.77951799998</v>
      </c>
      <c r="Y82" s="44" t="n">
        <v>4964.78103899996</v>
      </c>
      <c r="Z82" s="44" t="n">
        <v>1502.67117100001</v>
      </c>
      <c r="AA82" s="44" t="n">
        <v>2667.45556200003</v>
      </c>
      <c r="AB82" s="44" t="n">
        <v>4167.21503299998</v>
      </c>
      <c r="AC82" s="44" t="n">
        <v>5593.92010000003</v>
      </c>
      <c r="AD82" s="44" t="n">
        <v>3564.76291599998</v>
      </c>
      <c r="AE82" s="44" t="n">
        <v>4927.31439799996</v>
      </c>
      <c r="AF82" s="44" t="n">
        <v>4188.04487699998</v>
      </c>
      <c r="AG82" s="44" t="n">
        <v>6766.11161999996</v>
      </c>
      <c r="AH82" s="44" t="n">
        <v>-126.441782000018</v>
      </c>
      <c r="AI82" s="44" t="n">
        <v>6250.75717900001</v>
      </c>
      <c r="AJ82" s="44" t="n">
        <v>3914.37190399998</v>
      </c>
      <c r="AK82" s="44" t="n">
        <v>2160.034263</v>
      </c>
      <c r="AL82" s="44" t="n">
        <v>2557.71683399996</v>
      </c>
      <c r="AM82" s="44" t="n">
        <v>3744.78279600003</v>
      </c>
      <c r="AN82" s="44" t="n">
        <v>3432.78073000001</v>
      </c>
      <c r="AO82" s="44" t="n">
        <v>4698.416827</v>
      </c>
      <c r="AP82" s="44" t="n">
        <v>2545.27496200002</v>
      </c>
      <c r="AQ82" s="44" t="n">
        <v>4311.44721499998</v>
      </c>
      <c r="AR82" s="44" t="n">
        <v>6885.529</v>
      </c>
      <c r="AS82" s="44" t="n">
        <v>6813.977</v>
      </c>
      <c r="AT82" s="44" t="n">
        <v>4443.688</v>
      </c>
      <c r="AU82" s="44" t="n">
        <v>4033.71299999999</v>
      </c>
      <c r="AV82" s="44" t="n">
        <v>6190.886491</v>
      </c>
      <c r="AW82" s="44" t="n">
        <v>14115.496877</v>
      </c>
      <c r="AX82" s="44" t="n">
        <v>7437.272918</v>
      </c>
      <c r="AY82" s="44" t="n">
        <v>5804.66507899999</v>
      </c>
      <c r="AZ82" s="44" t="n">
        <v>5263.97872</v>
      </c>
      <c r="BA82" s="44" t="n">
        <v>11639.629647</v>
      </c>
      <c r="BB82" s="44" t="n">
        <v>3393.38379900001</v>
      </c>
      <c r="BC82" s="44" t="n">
        <v>2988.48822899998</v>
      </c>
      <c r="BD82" s="44" t="n">
        <v>5603.984897</v>
      </c>
      <c r="BE82" s="44" t="n">
        <v>6273.01076200004</v>
      </c>
      <c r="BF82" s="44" t="n">
        <v>8923.67944599999</v>
      </c>
      <c r="BG82" s="44" t="n">
        <v>3974.65506099999</v>
      </c>
    </row>
    <row r="83" customFormat="false" ht="14.25" hidden="false" customHeight="false" outlineLevel="0" collapsed="false">
      <c r="A83" s="75" t="s">
        <v>62</v>
      </c>
      <c r="B83" s="76" t="n">
        <f aca="false">ROUND(B81/B74,3)</f>
        <v>0.083</v>
      </c>
      <c r="C83" s="76" t="n">
        <f aca="false">ROUND(C81/C74,3)</f>
        <v>0.105</v>
      </c>
      <c r="D83" s="76" t="n">
        <f aca="false">ROUND(D81/D74,3)</f>
        <v>0.124</v>
      </c>
      <c r="E83" s="76" t="n">
        <f aca="false">ROUND(E81/E74,3)</f>
        <v>0.106</v>
      </c>
      <c r="F83" s="76" t="n">
        <f aca="false">ROUND(F81/F74,3)</f>
        <v>0.079</v>
      </c>
      <c r="G83" s="76" t="n">
        <f aca="false">ROUND(G81/G74,3)</f>
        <v>0.09</v>
      </c>
      <c r="H83" s="76" t="n">
        <f aca="false">ROUND(H81/H74,3)</f>
        <v>0.089</v>
      </c>
      <c r="I83" s="76" t="n">
        <f aca="false">ROUND(I81/I74,3)</f>
        <v>0.102</v>
      </c>
      <c r="J83" s="76" t="n">
        <f aca="false">ROUND(J81/J74,3)</f>
        <v>0.074</v>
      </c>
      <c r="K83" s="76" t="n">
        <f aca="false">ROUND(K81/K74,3)</f>
        <v>0.083</v>
      </c>
      <c r="L83" s="76" t="n">
        <f aca="false">ROUND(L81/L74,3)</f>
        <v>0.034</v>
      </c>
      <c r="M83" s="76" t="n">
        <f aca="false">ROUND(M81/M74,3)</f>
        <v>0.051</v>
      </c>
      <c r="N83" s="76" t="n">
        <f aca="false">ROUND(N81/N74,3)</f>
        <v>0.048</v>
      </c>
      <c r="O83" s="76" t="n">
        <f aca="false">ROUND(O81/O74,3)</f>
        <v>0.067</v>
      </c>
      <c r="P83" s="76" t="n">
        <f aca="false">ROUND(P81/P74,3)</f>
        <v>0.068</v>
      </c>
      <c r="Q83" s="76" t="n">
        <f aca="false">ROUND(Q81/Q74,3)</f>
        <v>0.06</v>
      </c>
      <c r="R83" s="76" t="n">
        <f aca="false">ROUND(R81/R74,3)</f>
        <v>0.027</v>
      </c>
      <c r="S83" s="76" t="n">
        <f aca="false">ROUND(S81/S74,3)</f>
        <v>0.025</v>
      </c>
      <c r="T83" s="76" t="n">
        <f aca="false">ROUND(T81/T74,3)</f>
        <v>0.044</v>
      </c>
      <c r="U83" s="76" t="n">
        <f aca="false">ROUND(U81/U74,3)</f>
        <v>-0.191</v>
      </c>
      <c r="V83" s="76" t="n">
        <f aca="false">ROUND(V81/V74,3)</f>
        <v>-0.055</v>
      </c>
      <c r="W83" s="76" t="n">
        <f aca="false">ROUND(W81/W74,3)</f>
        <v>-0.04</v>
      </c>
      <c r="X83" s="76" t="n">
        <f aca="false">ROUND(X81/X74,3)</f>
        <v>-0.008</v>
      </c>
      <c r="Y83" s="76" t="n">
        <f aca="false">ROUND(Y81/Y74,3)</f>
        <v>-0.004</v>
      </c>
      <c r="Z83" s="76" t="n">
        <f aca="false">ROUND(Z81/Z74,3)</f>
        <v>-0.046</v>
      </c>
      <c r="AA83" s="76" t="n">
        <f aca="false">ROUND(AA81/AA74,3)</f>
        <v>-0.018</v>
      </c>
      <c r="AB83" s="76" t="n">
        <f aca="false">ROUND(AB81/AB74,3)</f>
        <v>0.012</v>
      </c>
      <c r="AC83" s="76" t="n">
        <f aca="false">ROUND(AC81/AC74,3)</f>
        <v>0.027</v>
      </c>
      <c r="AD83" s="76" t="n">
        <f aca="false">ROUND(AD81/AD74,3)</f>
        <v>-0.005</v>
      </c>
      <c r="AE83" s="76" t="n">
        <f aca="false">ROUND(AE81/AE74,3)</f>
        <v>0.01</v>
      </c>
      <c r="AF83" s="76" t="n">
        <f aca="false">ROUND(AF81/AF74,3)</f>
        <v>0.004</v>
      </c>
      <c r="AG83" s="76" t="n">
        <f aca="false">ROUND(AG81/AG74,3)</f>
        <v>0.033</v>
      </c>
      <c r="AH83" s="76" t="n">
        <f aca="false">ROUND(AH81/AH74,3)</f>
        <v>-0.061</v>
      </c>
      <c r="AI83" s="76" t="n">
        <f aca="false">ROUND(AI81/AI74,3)</f>
        <v>0.064</v>
      </c>
      <c r="AJ83" s="76" t="n">
        <f aca="false">ROUND(AJ81/AJ74,3)</f>
        <v>0.024</v>
      </c>
      <c r="AK83" s="76" t="n">
        <f aca="false">ROUND(AK81/AK74,3)</f>
        <v>-0.012</v>
      </c>
      <c r="AL83" s="76" t="n">
        <f aca="false">ROUND(AL81/AL74,3)</f>
        <v>0.002</v>
      </c>
      <c r="AM83" s="76" t="n">
        <f aca="false">ROUND(AM81/AM74,3)</f>
        <v>0.036</v>
      </c>
      <c r="AN83" s="76" t="n">
        <f aca="false">ROUND(AN81/AN74,3)</f>
        <v>0.016</v>
      </c>
      <c r="AO83" s="76" t="n">
        <f aca="false">ROUND(AO81/AO74,3)</f>
        <v>0.034</v>
      </c>
      <c r="AP83" s="76" t="n">
        <f aca="false">ROUND(AP81/AP74,3)</f>
        <v>0</v>
      </c>
      <c r="AQ83" s="76" t="n">
        <f aca="false">ROUND(AQ81/AQ74,3)</f>
        <v>0.025</v>
      </c>
      <c r="AR83" s="76" t="n">
        <f aca="false">ROUND(AR81/AR74,3)</f>
        <v>0.057</v>
      </c>
      <c r="AS83" s="76" t="n">
        <f aca="false">ROUND(AS81/AS74,3)</f>
        <v>0.046</v>
      </c>
      <c r="AT83" s="76" t="n">
        <f aca="false">ROUND(AT81/AT74,3)</f>
        <v>0.038</v>
      </c>
      <c r="AU83" s="76" t="n">
        <v>0.03</v>
      </c>
      <c r="AV83" s="76" t="n">
        <v>0.045</v>
      </c>
      <c r="AW83" s="76" t="n">
        <v>0.084</v>
      </c>
      <c r="AX83" s="76" t="n">
        <v>0.045</v>
      </c>
      <c r="AY83" s="76" t="n">
        <v>0.026</v>
      </c>
      <c r="AZ83" s="76" t="n">
        <v>0.025</v>
      </c>
      <c r="BA83" s="76" t="n">
        <v>0.077</v>
      </c>
      <c r="BB83" s="76" t="n">
        <f aca="false">ROUND(BB81/BB74,3)</f>
        <v>0.005</v>
      </c>
      <c r="BC83" s="76" t="n">
        <f aca="false">ROUND(BC81/BC74,3)</f>
        <v>0.003</v>
      </c>
      <c r="BD83" s="76" t="n">
        <v>0.028</v>
      </c>
      <c r="BE83" s="76" t="n">
        <f aca="false">ROUND(BE81/BE74,3)</f>
        <v>0.025</v>
      </c>
      <c r="BF83" s="76" t="n">
        <v>0.063</v>
      </c>
      <c r="BG83" s="76" t="n">
        <f aca="false">ROUND(BG81/BG74,3)</f>
        <v>0.012</v>
      </c>
    </row>
    <row r="84" customFormat="false" ht="14.25" hidden="false" customHeight="false" outlineLevel="0" collapsed="false">
      <c r="A84" s="75" t="s">
        <v>63</v>
      </c>
      <c r="B84" s="76" t="n">
        <f aca="false">ROUND(B82/B74,3)</f>
        <v>0.111</v>
      </c>
      <c r="C84" s="76" t="n">
        <f aca="false">ROUND(C82/C74,3)</f>
        <v>0.129</v>
      </c>
      <c r="D84" s="76" t="n">
        <f aca="false">ROUND(D82/D74,3)</f>
        <v>0.145</v>
      </c>
      <c r="E84" s="76" t="n">
        <f aca="false">ROUND(E82/E74,3)</f>
        <v>0.154</v>
      </c>
      <c r="F84" s="76" t="n">
        <f aca="false">ROUND(F82/F74,3)</f>
        <v>0.117</v>
      </c>
      <c r="G84" s="76" t="n">
        <f aca="false">ROUND(G82/G74,3)</f>
        <v>0.129</v>
      </c>
      <c r="H84" s="76" t="n">
        <f aca="false">ROUND(H82/H74,3)</f>
        <v>0.125</v>
      </c>
      <c r="I84" s="76" t="n">
        <f aca="false">ROUND(I82/I74,3)</f>
        <v>0.139</v>
      </c>
      <c r="J84" s="76" t="n">
        <f aca="false">ROUND(J82/J74,3)</f>
        <v>0.114</v>
      </c>
      <c r="K84" s="76" t="n">
        <f aca="false">ROUND(K82/K74,3)</f>
        <v>0.112</v>
      </c>
      <c r="L84" s="76" t="n">
        <f aca="false">ROUND(L82/L74,3)</f>
        <v>0.086</v>
      </c>
      <c r="M84" s="76" t="n">
        <f aca="false">ROUND(M82/M74,3)</f>
        <v>0.117</v>
      </c>
      <c r="N84" s="76" t="n">
        <f aca="false">ROUND(N82/N74,3)</f>
        <v>0.097</v>
      </c>
      <c r="O84" s="76" t="n">
        <f aca="false">ROUND(O82/O74,3)</f>
        <v>0.112</v>
      </c>
      <c r="P84" s="76" t="n">
        <f aca="false">ROUND(P82/P74,3)</f>
        <v>0.115</v>
      </c>
      <c r="Q84" s="76" t="n">
        <f aca="false">ROUND(Q82/Q74,3)</f>
        <v>0.104</v>
      </c>
      <c r="R84" s="76" t="n">
        <f aca="false">ROUND(R82/R74,3)</f>
        <v>0.073</v>
      </c>
      <c r="S84" s="76" t="n">
        <f aca="false">ROUND(S82/S74,3)</f>
        <v>0.081</v>
      </c>
      <c r="T84" s="76" t="n">
        <f aca="false">ROUND(T82/T74,3)</f>
        <v>0.089</v>
      </c>
      <c r="U84" s="76" t="n">
        <f aca="false">ROUND(U82/U74,3)</f>
        <v>-0.129</v>
      </c>
      <c r="V84" s="76" t="n">
        <f aca="false">ROUND(V82/V74,3)</f>
        <v>0.014</v>
      </c>
      <c r="W84" s="76" t="n">
        <f aca="false">ROUND(W82/W74,3)</f>
        <v>0.039</v>
      </c>
      <c r="X84" s="76" t="n">
        <f aca="false">ROUND(X82/X74,3)</f>
        <v>0.068</v>
      </c>
      <c r="Y84" s="76" t="n">
        <f aca="false">ROUND(Y82/Y74,3)</f>
        <v>0.076</v>
      </c>
      <c r="Z84" s="76" t="n">
        <f aca="false">ROUND(Z82/Z74,3)</f>
        <v>0.026</v>
      </c>
      <c r="AA84" s="76" t="n">
        <f aca="false">ROUND(AA82/AA74,3)</f>
        <v>0.052</v>
      </c>
      <c r="AB84" s="76" t="n">
        <f aca="false">ROUND(AB82/AB74,3)</f>
        <v>0.075</v>
      </c>
      <c r="AC84" s="76" t="n">
        <f aca="false">ROUND(AC82/AC74,3)</f>
        <v>0.087</v>
      </c>
      <c r="AD84" s="76" t="n">
        <f aca="false">ROUND(AD82/AD74,3)</f>
        <v>0.064</v>
      </c>
      <c r="AE84" s="76" t="n">
        <f aca="false">ROUND(AE82/AE74,3)</f>
        <v>0.079</v>
      </c>
      <c r="AF84" s="76" t="n">
        <f aca="false">ROUND(AF82/AF74,3)</f>
        <v>0.062</v>
      </c>
      <c r="AG84" s="76" t="n">
        <f aca="false">ROUND(AG82/AG74,3)</f>
        <v>0.093</v>
      </c>
      <c r="AH84" s="76" t="n">
        <f aca="false">ROUND(AH82/AH74,3)</f>
        <v>-0.002</v>
      </c>
      <c r="AI84" s="76" t="n">
        <f aca="false">ROUND(AI82/AI74,3)</f>
        <v>0.132</v>
      </c>
      <c r="AJ84" s="76" t="n">
        <f aca="false">ROUND(AJ82/AJ74,3)</f>
        <v>0.086</v>
      </c>
      <c r="AK84" s="76" t="n">
        <f aca="false">ROUND(AK82/AK74,3)</f>
        <v>0.048</v>
      </c>
      <c r="AL84" s="76" t="n">
        <f aca="false">ROUND(AL82/AL74,3)</f>
        <v>0.059</v>
      </c>
      <c r="AM84" s="76" t="n">
        <f aca="false">ROUND(AM82/AM74,3)</f>
        <v>0.079</v>
      </c>
      <c r="AN84" s="76" t="n">
        <f aca="false">ROUND(AN82/AN74,3)</f>
        <v>0.064</v>
      </c>
      <c r="AO84" s="76" t="n">
        <f aca="false">ROUND(AO82/AO74,3)</f>
        <v>0.075</v>
      </c>
      <c r="AP84" s="76" t="n">
        <f aca="false">ROUND(AP82/AP74,3)</f>
        <v>0.047</v>
      </c>
      <c r="AQ84" s="76" t="n">
        <f aca="false">ROUND(AQ82/AQ74,3)</f>
        <v>0.069</v>
      </c>
      <c r="AR84" s="76" t="n">
        <f aca="false">ROUND(AR82/AR74,3)</f>
        <v>0.097</v>
      </c>
      <c r="AS84" s="76" t="n">
        <f aca="false">ROUND(AS82/AS74,3)</f>
        <v>0.085</v>
      </c>
      <c r="AT84" s="76" t="n">
        <f aca="false">ROUND(AT82/AT74,3)</f>
        <v>0.072</v>
      </c>
      <c r="AU84" s="76" t="n">
        <v>0.066</v>
      </c>
      <c r="AV84" s="76" t="n">
        <v>0.081</v>
      </c>
      <c r="AW84" s="76" t="n">
        <v>0.102</v>
      </c>
      <c r="AX84" s="76" t="n">
        <v>0.075</v>
      </c>
      <c r="AY84" s="76" t="n">
        <v>0.058</v>
      </c>
      <c r="AZ84" s="76" t="n">
        <v>0.055</v>
      </c>
      <c r="BA84" s="76" t="n">
        <v>0.099</v>
      </c>
      <c r="BB84" s="76" t="n">
        <f aca="false">ROUND(BB82/BB74,3)</f>
        <v>0.04</v>
      </c>
      <c r="BC84" s="76" t="n">
        <f aca="false">ROUND(BC82/BC74,3)</f>
        <v>0.03</v>
      </c>
      <c r="BD84" s="76" t="n">
        <v>0.057</v>
      </c>
      <c r="BE84" s="76" t="n">
        <f aca="false">ROUND(BE82/BE74,3)</f>
        <v>0.046</v>
      </c>
      <c r="BF84" s="76" t="n">
        <v>0.086</v>
      </c>
      <c r="BG84" s="76" t="n">
        <f aca="false">ROUND(BG82/BG74,3)</f>
        <v>0.038</v>
      </c>
    </row>
    <row r="85" customFormat="false" ht="14.25" hidden="false" customHeight="false" outlineLevel="0" collapsed="false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</row>
    <row r="86" customFormat="false" ht="16.5" hidden="false" customHeight="true" outlineLevel="0" collapsed="false">
      <c r="A86" s="78" t="s">
        <v>181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</row>
    <row r="87" customFormat="false" ht="14.25" hidden="false" customHeight="false" outlineLevel="0" collapsed="false">
      <c r="A87" s="71" t="s">
        <v>56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 t="n">
        <f aca="false">+SUM(AP88:AP90)</f>
        <v>-1247.155207</v>
      </c>
      <c r="AQ87" s="44" t="n">
        <f aca="false">+SUM(AQ88:AQ90)</f>
        <v>-1461.389009</v>
      </c>
      <c r="AR87" s="44" t="n">
        <f aca="false">+SUM(AR88:AR90)</f>
        <v>-1596.203799</v>
      </c>
      <c r="AS87" s="44" t="n">
        <f aca="false">+SUM(AS88:AS90)</f>
        <v>-1723.932261</v>
      </c>
      <c r="AT87" s="44" t="n">
        <f aca="false">+SUM(AT88:AT90)</f>
        <v>-1434.625793</v>
      </c>
      <c r="AU87" s="44" t="n">
        <f aca="false">+SUM(AU88:AU90)</f>
        <v>-1822.516446</v>
      </c>
      <c r="AV87" s="44" t="n">
        <f aca="false">+SUM(AV88:AV90)</f>
        <v>-2611.721439</v>
      </c>
      <c r="AW87" s="44" t="n">
        <f aca="false">SUM(AW88:AW90)</f>
        <v>-3005.102683</v>
      </c>
      <c r="AX87" s="44" t="n">
        <v>-2781.872099</v>
      </c>
      <c r="AY87" s="44" t="n">
        <v>-3302.671569</v>
      </c>
      <c r="AZ87" s="44" t="n">
        <v>-3655.987224</v>
      </c>
      <c r="BA87" s="44" t="n">
        <v>-3735.127042</v>
      </c>
      <c r="BB87" s="44" t="n">
        <f aca="false">+SUM(BB88:BB90)</f>
        <v>-3884.61450595992</v>
      </c>
      <c r="BC87" s="44" t="n">
        <f aca="false">+SUM(BC88:BC90)</f>
        <v>-3398.06732980652</v>
      </c>
      <c r="BD87" s="44" t="n">
        <f aca="false">+SUM(BD88:BD90)</f>
        <v>-3212.01675403708</v>
      </c>
      <c r="BE87" s="44" t="n">
        <f aca="false">+SUM(BE88:BE90)</f>
        <v>-4028.6406764158</v>
      </c>
      <c r="BF87" s="44" t="n">
        <v>-2912.583731</v>
      </c>
      <c r="BG87" s="44" t="n">
        <f aca="false">+SUM(BG88:BG90)</f>
        <v>-2878.80295</v>
      </c>
    </row>
    <row r="88" customFormat="false" ht="14.25" hidden="false" customHeight="false" outlineLevel="0" collapsed="false">
      <c r="A88" s="45" t="s">
        <v>176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 t="n">
        <v>-344.150145</v>
      </c>
      <c r="AQ88" s="46" t="n">
        <v>137.542546</v>
      </c>
      <c r="AR88" s="46" t="n">
        <v>-1340.789417</v>
      </c>
      <c r="AS88" s="46" t="n">
        <v>-832.698544</v>
      </c>
      <c r="AT88" s="46" t="n">
        <v>-500.219379</v>
      </c>
      <c r="AU88" s="46" t="n">
        <v>-608.737433</v>
      </c>
      <c r="AV88" s="46" t="n">
        <v>-1100.985271</v>
      </c>
      <c r="AW88" s="46" t="n">
        <v>-1519.437249</v>
      </c>
      <c r="AX88" s="46" t="n">
        <v>-884.35801</v>
      </c>
      <c r="AY88" s="46" t="n">
        <v>-2314.14358</v>
      </c>
      <c r="AZ88" s="46" t="n">
        <v>-1742.65169</v>
      </c>
      <c r="BA88" s="46" t="n">
        <v>-1626.193835</v>
      </c>
      <c r="BB88" s="46" t="n">
        <v>-1633.53562910322</v>
      </c>
      <c r="BC88" s="46" t="n">
        <v>-1448.309386274</v>
      </c>
      <c r="BD88" s="46" t="n">
        <v>-1310.5800784261</v>
      </c>
      <c r="BE88" s="46" t="n">
        <v>-1900.91686210478</v>
      </c>
      <c r="BF88" s="46" t="n">
        <v>-1010.202291</v>
      </c>
      <c r="BG88" s="46" t="n">
        <v>-997.685352</v>
      </c>
    </row>
    <row r="89" customFormat="false" ht="14.25" hidden="false" customHeight="false" outlineLevel="0" collapsed="false">
      <c r="A89" s="45" t="s">
        <v>177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 t="n">
        <v>-903.005062</v>
      </c>
      <c r="AQ89" s="46" t="n">
        <v>-1598.931555</v>
      </c>
      <c r="AR89" s="46" t="n">
        <v>-255.414382</v>
      </c>
      <c r="AS89" s="46" t="n">
        <v>-891.233717</v>
      </c>
      <c r="AT89" s="46" t="n">
        <v>-934.406414</v>
      </c>
      <c r="AU89" s="46" t="n">
        <v>-1213.779013</v>
      </c>
      <c r="AV89" s="46" t="n">
        <v>-1510.736168</v>
      </c>
      <c r="AW89" s="46" t="n">
        <v>-1485.665434</v>
      </c>
      <c r="AX89" s="46" t="n">
        <v>-1897.514089</v>
      </c>
      <c r="AY89" s="46" t="n">
        <v>-988.527989</v>
      </c>
      <c r="AZ89" s="46" t="n">
        <v>-1913.335534</v>
      </c>
      <c r="BA89" s="46" t="n">
        <v>-2108.933207</v>
      </c>
      <c r="BB89" s="46" t="n">
        <v>-2251.0788768567</v>
      </c>
      <c r="BC89" s="46" t="n">
        <v>-1949.75794353252</v>
      </c>
      <c r="BD89" s="46" t="n">
        <v>-1901.43667561098</v>
      </c>
      <c r="BE89" s="46" t="n">
        <v>-2127.72381431102</v>
      </c>
      <c r="BF89" s="46" t="n">
        <v>-1902.38144</v>
      </c>
      <c r="BG89" s="46" t="n">
        <v>-1881.117598</v>
      </c>
    </row>
    <row r="90" customFormat="false" ht="14.25" hidden="false" customHeight="false" outlineLevel="0" collapsed="false">
      <c r="A90" s="45" t="s">
        <v>178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 t="n">
        <v>0</v>
      </c>
      <c r="AQ90" s="46" t="n">
        <v>0</v>
      </c>
      <c r="AR90" s="46" t="n">
        <v>0</v>
      </c>
      <c r="AS90" s="46" t="n">
        <v>0</v>
      </c>
      <c r="AT90" s="46" t="n">
        <v>0</v>
      </c>
      <c r="AU90" s="46" t="n">
        <v>0</v>
      </c>
      <c r="AV90" s="46" t="n">
        <v>0</v>
      </c>
      <c r="AW90" s="46" t="n">
        <v>0</v>
      </c>
      <c r="AX90" s="46" t="n">
        <v>0</v>
      </c>
      <c r="AY90" s="46" t="n">
        <v>0</v>
      </c>
      <c r="AZ90" s="46" t="n">
        <v>0</v>
      </c>
      <c r="BA90" s="46" t="n">
        <v>0</v>
      </c>
      <c r="BB90" s="46"/>
      <c r="BC90" s="46" t="n">
        <v>0</v>
      </c>
      <c r="BD90" s="46" t="n">
        <v>0</v>
      </c>
      <c r="BE90" s="46" t="n">
        <v>0</v>
      </c>
      <c r="BF90" s="46" t="n">
        <v>0</v>
      </c>
      <c r="BG90" s="46" t="n">
        <v>0</v>
      </c>
    </row>
    <row r="91" customFormat="false" ht="14.25" hidden="false" customHeight="false" outlineLevel="0" collapsed="false">
      <c r="A91" s="79" t="s">
        <v>160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 t="n">
        <v>1247.155207</v>
      </c>
      <c r="AQ91" s="57" t="n">
        <v>1461.389009</v>
      </c>
      <c r="AR91" s="57" t="n">
        <v>1596.203799</v>
      </c>
      <c r="AS91" s="57" t="n">
        <v>1723.932261</v>
      </c>
      <c r="AT91" s="57" t="n">
        <v>1434.625793</v>
      </c>
      <c r="AU91" s="57" t="n">
        <v>1822.516446</v>
      </c>
      <c r="AV91" s="57" t="n">
        <v>2611.721439</v>
      </c>
      <c r="AW91" s="57" t="n">
        <v>3005.102683</v>
      </c>
      <c r="AX91" s="57" t="n">
        <v>2781.872099</v>
      </c>
      <c r="AY91" s="57" t="n">
        <v>3302.671569</v>
      </c>
      <c r="AZ91" s="57" t="n">
        <v>3655.987224</v>
      </c>
      <c r="BA91" s="57" t="n">
        <v>3735.127042</v>
      </c>
      <c r="BB91" s="57" t="n">
        <v>3884.644502</v>
      </c>
      <c r="BC91" s="57" t="n">
        <v>3398.037333</v>
      </c>
      <c r="BD91" s="57" t="n">
        <v>3212.016754</v>
      </c>
      <c r="BE91" s="57" t="n">
        <v>4028.640673</v>
      </c>
      <c r="BF91" s="57" t="n">
        <v>2912.583731</v>
      </c>
      <c r="BG91" s="57" t="n">
        <v>2878.80295</v>
      </c>
    </row>
    <row r="92" customFormat="false" ht="14.25" hidden="false" customHeight="false" outlineLevel="0" collapsed="false">
      <c r="A92" s="71" t="s">
        <v>161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 t="n">
        <f aca="false">+AP87+AP91</f>
        <v>0</v>
      </c>
      <c r="AQ92" s="44" t="n">
        <f aca="false">+AQ87+AQ91</f>
        <v>0</v>
      </c>
      <c r="AR92" s="44" t="n">
        <f aca="false">+AR87+AR91</f>
        <v>0</v>
      </c>
      <c r="AS92" s="44" t="n">
        <f aca="false">+AS87+AS91</f>
        <v>0</v>
      </c>
      <c r="AT92" s="44" t="n">
        <f aca="false">+AT87+AT91</f>
        <v>0</v>
      </c>
      <c r="AU92" s="44" t="n">
        <v>0</v>
      </c>
      <c r="AV92" s="44" t="n">
        <v>0</v>
      </c>
      <c r="AW92" s="44" t="n">
        <f aca="false">+AW87+AW91</f>
        <v>0</v>
      </c>
      <c r="AX92" s="44" t="n">
        <v>0</v>
      </c>
      <c r="AY92" s="44" t="n">
        <v>0</v>
      </c>
      <c r="AZ92" s="44" t="n">
        <v>0</v>
      </c>
      <c r="BA92" s="44" t="n">
        <v>0</v>
      </c>
      <c r="BB92" s="44" t="n">
        <v>0</v>
      </c>
      <c r="BC92" s="44" t="n">
        <v>-0.0299999999997453</v>
      </c>
      <c r="BD92" s="44" t="n">
        <v>0</v>
      </c>
      <c r="BE92" s="44" t="n">
        <f aca="false">+BE87+BE91</f>
        <v>-3.41580016538501E-006</v>
      </c>
      <c r="BF92" s="44" t="n">
        <v>0</v>
      </c>
      <c r="BG92" s="44" t="n">
        <f aca="false">+BG87+BG91</f>
        <v>0</v>
      </c>
    </row>
    <row r="93" customFormat="false" ht="14.25" hidden="false" customHeight="false" outlineLevel="0" collapsed="false">
      <c r="A93" s="79" t="s">
        <v>163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 t="n">
        <v>0</v>
      </c>
      <c r="AQ93" s="57" t="n">
        <v>0</v>
      </c>
      <c r="AR93" s="57"/>
      <c r="AS93" s="57"/>
      <c r="AT93" s="57" t="n">
        <v>0</v>
      </c>
      <c r="AU93" s="57" t="n">
        <v>0</v>
      </c>
      <c r="AV93" s="57" t="n">
        <v>0</v>
      </c>
      <c r="AW93" s="57" t="n">
        <v>0</v>
      </c>
      <c r="AX93" s="57" t="n">
        <v>0</v>
      </c>
      <c r="AY93" s="57" t="n">
        <v>0</v>
      </c>
      <c r="AZ93" s="57" t="n">
        <v>0</v>
      </c>
      <c r="BA93" s="57" t="n">
        <v>0</v>
      </c>
      <c r="BB93" s="57" t="n">
        <v>0</v>
      </c>
      <c r="BC93" s="57" t="n">
        <v>0</v>
      </c>
      <c r="BD93" s="57" t="n">
        <v>0</v>
      </c>
      <c r="BE93" s="57" t="n">
        <v>0</v>
      </c>
      <c r="BF93" s="57" t="n">
        <v>0</v>
      </c>
      <c r="BG93" s="57" t="n">
        <v>0</v>
      </c>
    </row>
    <row r="94" customFormat="false" ht="14.25" hidden="false" customHeight="false" outlineLevel="0" collapsed="false">
      <c r="A94" s="71" t="s">
        <v>43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 t="n">
        <f aca="false">+AP87+AP91+AP93</f>
        <v>0</v>
      </c>
      <c r="AQ94" s="44" t="n">
        <f aca="false">+AQ87+AQ91+AQ93</f>
        <v>0</v>
      </c>
      <c r="AR94" s="44" t="n">
        <f aca="false">+AR87+AR91+AR93</f>
        <v>0</v>
      </c>
      <c r="AS94" s="44" t="n">
        <f aca="false">+AS87+AS91+AS93</f>
        <v>0</v>
      </c>
      <c r="AT94" s="44" t="n">
        <f aca="false">+AT87+AT91+AT93</f>
        <v>0</v>
      </c>
      <c r="AU94" s="44" t="n">
        <v>0</v>
      </c>
      <c r="AV94" s="44" t="n">
        <v>4.54747350886464E-013</v>
      </c>
      <c r="AW94" s="44" t="n">
        <f aca="false">+AW87+AW91+AW93</f>
        <v>0</v>
      </c>
      <c r="AX94" s="44" t="n">
        <v>-4.54747350886464E-013</v>
      </c>
      <c r="AY94" s="44" t="n">
        <v>-4.54747350886464E-013</v>
      </c>
      <c r="AZ94" s="44" t="n">
        <v>0</v>
      </c>
      <c r="BA94" s="44" t="n">
        <v>0</v>
      </c>
      <c r="BB94" s="44" t="n">
        <f aca="false">+BB87+BB91+BB93</f>
        <v>0.0299960400802775</v>
      </c>
      <c r="BC94" s="44" t="n">
        <f aca="false">+BC87+BC91+BC93</f>
        <v>-0.0299968065196481</v>
      </c>
      <c r="BD94" s="44" t="n">
        <f aca="false">+BD87+BD91+BD93</f>
        <v>-3.70800989912823E-008</v>
      </c>
      <c r="BE94" s="44" t="n">
        <f aca="false">+BE87+BE91+BE93</f>
        <v>-3.41580016538501E-006</v>
      </c>
      <c r="BF94" s="44" t="n">
        <v>4.54747350886464E-013</v>
      </c>
      <c r="BG94" s="44" t="n">
        <f aca="false">+BG87+BG91+BG93</f>
        <v>0</v>
      </c>
    </row>
    <row r="95" customFormat="false" ht="14.25" hidden="false" customHeight="false" outlineLevel="0" collapsed="false">
      <c r="A95" s="71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</row>
    <row r="96" customFormat="false" ht="14.25" hidden="false" customHeight="false" outlineLevel="0" collapsed="false">
      <c r="A96" s="75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</row>
    <row r="97" customFormat="false" ht="14.25" hidden="false" customHeight="false" outlineLevel="0" collapsed="false">
      <c r="A97" s="75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</row>
    <row r="98" customFormat="false" ht="14.25" hidden="false" customHeight="false" outlineLevel="0" collapsed="false"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</row>
    <row r="99" customFormat="false" ht="14.25" hidden="false" customHeight="false" outlineLevel="0" collapsed="false"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</row>
    <row r="100" customFormat="false" ht="14.25" hidden="false" customHeight="false" outlineLevel="0" collapsed="false">
      <c r="A100" s="78" t="s">
        <v>67</v>
      </c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</row>
    <row r="101" customFormat="false" ht="14.25" hidden="false" customHeight="false" outlineLevel="0" collapsed="false">
      <c r="A101" s="71" t="s">
        <v>56</v>
      </c>
      <c r="B101" s="44" t="n">
        <f aca="false">+B35+B48+B61+B74</f>
        <v>154000.069174</v>
      </c>
      <c r="C101" s="44" t="n">
        <f aca="false">+C35+C48+C61+C74</f>
        <v>175163.29310067</v>
      </c>
      <c r="D101" s="44" t="n">
        <f aca="false">+D35+D48+D61+D74</f>
        <v>168258.01904433</v>
      </c>
      <c r="E101" s="44" t="n">
        <f aca="false">+E35+E48+E61+E74</f>
        <v>183770.315503</v>
      </c>
      <c r="F101" s="44" t="n">
        <f aca="false">+F35+F48+F61+F74</f>
        <v>157860.768963</v>
      </c>
      <c r="G101" s="44" t="n">
        <f aca="false">+G35+G48+G61+G74</f>
        <v>165933.46242</v>
      </c>
      <c r="H101" s="44" t="n">
        <f aca="false">+H35+H48+H61+H74</f>
        <v>167122.6594605</v>
      </c>
      <c r="I101" s="44" t="n">
        <f aca="false">+I35+I48+I61+I74</f>
        <v>181370.51751051</v>
      </c>
      <c r="J101" s="44" t="n">
        <f aca="false">+J35+J48+J61+J74</f>
        <v>166658.39906275</v>
      </c>
      <c r="K101" s="44" t="n">
        <f aca="false">+K35+K48+K61+K74</f>
        <v>223671.54620189</v>
      </c>
      <c r="L101" s="44" t="n">
        <f aca="false">+L35+L48+L61+L74</f>
        <v>232381.17437536</v>
      </c>
      <c r="M101" s="44" t="n">
        <f aca="false">+M35+M48+M61+M74</f>
        <v>255743.90656056</v>
      </c>
      <c r="N101" s="44" t="n">
        <f aca="false">+N35+N48+N61+N74</f>
        <v>212625.667772001</v>
      </c>
      <c r="O101" s="44" t="n">
        <f aca="false">+O35+O48+O61+O74</f>
        <v>216429.871414496</v>
      </c>
      <c r="P101" s="44" t="n">
        <f aca="false">+P35+P48+P61+P74</f>
        <v>218784.063412504</v>
      </c>
      <c r="Q101" s="44" t="n">
        <f aca="false">+Q35+Q48+Q61+Q74</f>
        <v>243282.834444997</v>
      </c>
      <c r="R101" s="44" t="n">
        <f aca="false">+R35+R48+R61+R74</f>
        <v>198123.386749001</v>
      </c>
      <c r="S101" s="44" t="n">
        <f aca="false">+S35+S48+S61+S74</f>
        <v>201810.339713995</v>
      </c>
      <c r="T101" s="44" t="n">
        <f aca="false">+T35+T48+T61+T74</f>
        <v>206657.888767006</v>
      </c>
      <c r="U101" s="44" t="n">
        <f aca="false">+U35+U48+U61+U74</f>
        <v>209567.229262993</v>
      </c>
      <c r="V101" s="44" t="n">
        <f aca="false">+V35+V48+V61+V74</f>
        <v>205167.950146</v>
      </c>
      <c r="W101" s="44" t="n">
        <f aca="false">+W35+W48+W61+W74</f>
        <v>204515.858294</v>
      </c>
      <c r="X101" s="44" t="n">
        <f aca="false">+X35+X48+X61+X74</f>
        <v>203204.802649</v>
      </c>
      <c r="Y101" s="44" t="n">
        <f aca="false">+Y35+Y48+Y61+Y74</f>
        <v>228652.66702</v>
      </c>
      <c r="Z101" s="44" t="n">
        <f aca="false">+Z35+Z48+Z61+Z74</f>
        <v>185116.31523</v>
      </c>
      <c r="AA101" s="44" t="n">
        <f aca="false">+AA35+AA48+AA61+AA74</f>
        <v>182782.526774</v>
      </c>
      <c r="AB101" s="44" t="n">
        <f aca="false">+AB35+AB48+AB61+AB74</f>
        <v>202506.713385</v>
      </c>
      <c r="AC101" s="44" t="n">
        <f aca="false">+AC35+AC48+AC61+AC74</f>
        <v>229736.341571</v>
      </c>
      <c r="AD101" s="44" t="n">
        <f aca="false">+AD35+AD48+AD61+AD74</f>
        <v>195098.06072</v>
      </c>
      <c r="AE101" s="44" t="n">
        <f aca="false">+AE35+AE48+AE61+AE74</f>
        <v>211947.404751</v>
      </c>
      <c r="AF101" s="44" t="n">
        <f aca="false">+AF35+AF48+AF61+AF74</f>
        <v>201867.275668</v>
      </c>
      <c r="AG101" s="44" t="n">
        <f aca="false">+AG35+AG48+AG61+AG74</f>
        <v>237637.746418</v>
      </c>
      <c r="AH101" s="44" t="n">
        <f aca="false">+AH35+AH48+AH61+AH74</f>
        <v>215569.771864</v>
      </c>
      <c r="AI101" s="44" t="n">
        <f aca="false">+AI35+AI48+AI61+AI74</f>
        <v>169650.727694</v>
      </c>
      <c r="AJ101" s="44" t="n">
        <f aca="false">+AJ35+AJ48+AJ61+AJ74</f>
        <v>187296.301116</v>
      </c>
      <c r="AK101" s="44" t="n">
        <f aca="false">+AK35+AK48+AK61+AK74</f>
        <v>207939.014135</v>
      </c>
      <c r="AL101" s="44" t="n">
        <f aca="false">+AL35+AL48+AL61+AL74</f>
        <v>203268.100463</v>
      </c>
      <c r="AM101" s="44" t="n">
        <f aca="false">+AM35+AM48+AM61+AM74</f>
        <v>208390.826164</v>
      </c>
      <c r="AN101" s="44" t="n">
        <f aca="false">+AN35+AN48+AN61+AN74</f>
        <v>214963.939936</v>
      </c>
      <c r="AO101" s="44" t="n">
        <f aca="false">+AO35+AO48+AO61+AO74</f>
        <v>270575.860965</v>
      </c>
      <c r="AP101" s="44" t="n">
        <f aca="false">+AP35+AP48+AP61+AP74+AP87</f>
        <v>235532.076149</v>
      </c>
      <c r="AQ101" s="44" t="n">
        <f aca="false">+AQ35+AQ48+AQ61+AQ74+AQ87</f>
        <v>248787.347323</v>
      </c>
      <c r="AR101" s="44" t="n">
        <f aca="false">+AR35+AR48+AR61+AR74+AR87</f>
        <v>271387.92</v>
      </c>
      <c r="AS101" s="44" t="n">
        <f aca="false">+AS35+AS48+AS61+AS74+AS87</f>
        <v>312404.81</v>
      </c>
      <c r="AT101" s="44" t="n">
        <f aca="false">+AT35+AT48+AT61+AT74+AT87</f>
        <v>281877.687</v>
      </c>
      <c r="AU101" s="44" t="n">
        <f aca="false">+AU35+AU48+AU61+AU74+AU87</f>
        <v>283252.771</v>
      </c>
      <c r="AV101" s="44" t="n">
        <f aca="false">+AV35+AV48+AV61+AV74+AV87</f>
        <v>312974.774809</v>
      </c>
      <c r="AW101" s="44" t="n">
        <f aca="false">+AW35+AW48+AW61+AW74+AW87</f>
        <v>422052.370438</v>
      </c>
      <c r="AX101" s="44" t="n">
        <v>329686.261420172</v>
      </c>
      <c r="AY101" s="44" t="n">
        <v>332248.176290003</v>
      </c>
      <c r="AZ101" s="44" t="n">
        <v>316684.031218826</v>
      </c>
      <c r="BA101" s="44" t="n">
        <v>428503.885055</v>
      </c>
      <c r="BB101" s="44" t="n">
        <f aca="false">+BB35+BB48+BB61+BB74+BB87</f>
        <v>322554.750619612</v>
      </c>
      <c r="BC101" s="44" t="n">
        <f aca="false">+BC35+BC48+BC61+BC74+BC87</f>
        <v>336519.746223375</v>
      </c>
      <c r="BD101" s="44" t="n">
        <f aca="false">+BD35+BD48+BD61+BD74+BD87</f>
        <v>344466.303937286</v>
      </c>
      <c r="BE101" s="44" t="n">
        <f aca="false">+BE35+BE48+BE61+BE74+BE87</f>
        <v>440764.038285614</v>
      </c>
      <c r="BF101" s="44" t="n">
        <f aca="false">+BF35+BF48+BF61+BF74+BF87</f>
        <v>361816.934943</v>
      </c>
      <c r="BG101" s="44" t="n">
        <f aca="false">+BG35+BG48+BG61+BG74+BG87</f>
        <v>368193.388708</v>
      </c>
    </row>
    <row r="102" customFormat="false" ht="14.25" hidden="false" customHeight="false" outlineLevel="0" collapsed="false">
      <c r="A102" s="45" t="s">
        <v>176</v>
      </c>
      <c r="B102" s="46" t="n">
        <v>69677.096443</v>
      </c>
      <c r="C102" s="46" t="n">
        <v>69427.39963767</v>
      </c>
      <c r="D102" s="46" t="n">
        <v>68481.84893433</v>
      </c>
      <c r="E102" s="46" t="n">
        <v>73512.902011</v>
      </c>
      <c r="F102" s="46" t="n">
        <v>70883.835706</v>
      </c>
      <c r="G102" s="46" t="n">
        <v>70544.158808</v>
      </c>
      <c r="H102" s="46" t="n">
        <v>64451.790771</v>
      </c>
      <c r="I102" s="46" t="n">
        <v>64792.827156</v>
      </c>
      <c r="J102" s="46" t="n">
        <v>68350.669533</v>
      </c>
      <c r="K102" s="46" t="n">
        <v>92834.897288</v>
      </c>
      <c r="L102" s="46" t="n">
        <v>95079.448679</v>
      </c>
      <c r="M102" s="46" t="n">
        <v>95214.823903</v>
      </c>
      <c r="N102" s="46" t="n">
        <v>93092.4475795477</v>
      </c>
      <c r="O102" s="46" t="n">
        <v>86865.406296515</v>
      </c>
      <c r="P102" s="46" t="n">
        <v>84944.3325869453</v>
      </c>
      <c r="Q102" s="46" t="n">
        <v>86850.8873614638</v>
      </c>
      <c r="R102" s="46" t="n">
        <v>83595.2742438558</v>
      </c>
      <c r="S102" s="46" t="n">
        <v>82125.89725891</v>
      </c>
      <c r="T102" s="46" t="n">
        <v>84933.5412875603</v>
      </c>
      <c r="U102" s="46" t="n">
        <v>76924.6560466684</v>
      </c>
      <c r="V102" s="46" t="n">
        <v>79539.003331</v>
      </c>
      <c r="W102" s="46" t="n">
        <v>78489.078806</v>
      </c>
      <c r="X102" s="46" t="n">
        <v>76267.818438</v>
      </c>
      <c r="Y102" s="46" t="n">
        <v>83783.11638</v>
      </c>
      <c r="Z102" s="46" t="n">
        <v>69681.96868</v>
      </c>
      <c r="AA102" s="46" t="n">
        <v>66791.071669</v>
      </c>
      <c r="AB102" s="46" t="n">
        <v>71784.631174</v>
      </c>
      <c r="AC102" s="46" t="n">
        <v>77248.456734</v>
      </c>
      <c r="AD102" s="46" t="n">
        <f aca="false">+AD36+AD49+AD62+AD75</f>
        <v>76025.426017</v>
      </c>
      <c r="AE102" s="46" t="n">
        <f aca="false">+AE36+AE49+AE62+AE75</f>
        <v>78958.926351</v>
      </c>
      <c r="AF102" s="46" t="n">
        <f aca="false">+AF36+AF49+AF62+AF75</f>
        <v>77086.268469</v>
      </c>
      <c r="AG102" s="46" t="n">
        <f aca="false">+AG36+AG49+AG62+AG75</f>
        <v>86526.146418</v>
      </c>
      <c r="AH102" s="46" t="n">
        <f aca="false">+AH36+AH49+AH62+AH75</f>
        <v>73268.0673</v>
      </c>
      <c r="AI102" s="46" t="n">
        <f aca="false">+AI36+AI49+AI62+AI75</f>
        <v>69854.258587</v>
      </c>
      <c r="AJ102" s="46" t="n">
        <f aca="false">+AJ36+AJ49+AJ62+AJ75</f>
        <v>77588.888763</v>
      </c>
      <c r="AK102" s="46" t="n">
        <f aca="false">+AK36+AK49+AK62+AK75</f>
        <v>79954.852122</v>
      </c>
      <c r="AL102" s="46" t="n">
        <f aca="false">+AL36+AL49+AL62+AL75</f>
        <v>69468.176996</v>
      </c>
      <c r="AM102" s="46" t="n">
        <f aca="false">+AM36+AM49+AM62+AM75</f>
        <v>70401.239014</v>
      </c>
      <c r="AN102" s="46" t="n">
        <f aca="false">+AN36+AN49+AN62+AN75</f>
        <v>76686.775872</v>
      </c>
      <c r="AO102" s="46" t="n">
        <f aca="false">+AO36+AO49+AO62+AO75</f>
        <v>89818.97844</v>
      </c>
      <c r="AP102" s="46" t="n">
        <f aca="false">+AP36+AP49+AP62+AP75+AP88</f>
        <v>87788.012291</v>
      </c>
      <c r="AQ102" s="46" t="n">
        <f aca="false">+AQ36+AQ49+AQ62+AQ75+AQ88</f>
        <v>79621.019657</v>
      </c>
      <c r="AR102" s="46" t="n">
        <f aca="false">+AR36+AR49+AR62+AR75+AR88</f>
        <v>94051.492</v>
      </c>
      <c r="AS102" s="46" t="n">
        <f aca="false">+AS36+AS49+AS62+AS75+AS88</f>
        <v>108259.765</v>
      </c>
      <c r="AT102" s="46" t="n">
        <f aca="false">+AT36+AT49+AT62+AT75+AT88</f>
        <v>90451.89422146</v>
      </c>
      <c r="AU102" s="46" t="n">
        <f aca="false">+AU36+AU49+AU62+AU75+AU88</f>
        <v>86495.216582</v>
      </c>
      <c r="AV102" s="46" t="n">
        <f aca="false">+AV36+AV49+AV62+AV75+AV88</f>
        <v>106252.86676333</v>
      </c>
      <c r="AW102" s="46" t="n">
        <f aca="false">+AW36+AW49+AW62+AW75+AW88</f>
        <v>146851.45740891</v>
      </c>
      <c r="AX102" s="46" t="n">
        <v>125595.213606449</v>
      </c>
      <c r="AY102" s="46" t="n">
        <v>107605.318338351</v>
      </c>
      <c r="AZ102" s="46" t="n">
        <v>125160.277467576</v>
      </c>
      <c r="BA102" s="46" t="n">
        <v>142858.348882</v>
      </c>
      <c r="BB102" s="46" t="n">
        <f aca="false">+BB36+BB49+BB62+BB75+BB88</f>
        <v>123851.672727778</v>
      </c>
      <c r="BC102" s="46" t="n">
        <f aca="false">+BC36+BC49+BC62+BC75+BC88</f>
        <v>118573.163346865</v>
      </c>
      <c r="BD102" s="46" t="n">
        <f aca="false">+BD36+BD49+BD62+BD75+BD88</f>
        <v>129584.846719614</v>
      </c>
      <c r="BE102" s="46" t="n">
        <f aca="false">+BE36+BE49+BE62+BE75+BE88</f>
        <v>152993.253839089</v>
      </c>
      <c r="BF102" s="46" t="n">
        <f aca="false">+BF36+BF49+BF62+BF75+BF88</f>
        <v>129548.717571</v>
      </c>
      <c r="BG102" s="46" t="n">
        <f aca="false">+BG36+BG49+BG62+BG75+BG88</f>
        <v>134315.085745</v>
      </c>
    </row>
    <row r="103" customFormat="false" ht="14.25" hidden="false" customHeight="false" outlineLevel="0" collapsed="false">
      <c r="A103" s="45" t="s">
        <v>177</v>
      </c>
      <c r="B103" s="46" t="n">
        <v>84322.972731</v>
      </c>
      <c r="C103" s="46" t="n">
        <v>105735.893463</v>
      </c>
      <c r="D103" s="46" t="n">
        <v>99776.17011</v>
      </c>
      <c r="E103" s="46" t="n">
        <v>110257.413492</v>
      </c>
      <c r="F103" s="46" t="n">
        <v>86976.933257</v>
      </c>
      <c r="G103" s="46" t="n">
        <v>95389.303612</v>
      </c>
      <c r="H103" s="46" t="n">
        <v>102670.8686895</v>
      </c>
      <c r="I103" s="46" t="n">
        <v>116577.69035451</v>
      </c>
      <c r="J103" s="46" t="n">
        <v>98307.72952975</v>
      </c>
      <c r="K103" s="46" t="n">
        <v>130836.64891389</v>
      </c>
      <c r="L103" s="46" t="n">
        <v>137301.72569636</v>
      </c>
      <c r="M103" s="46" t="n">
        <v>160529.08265756</v>
      </c>
      <c r="N103" s="46" t="n">
        <v>119533.220192453</v>
      </c>
      <c r="O103" s="46" t="n">
        <v>129564.465117981</v>
      </c>
      <c r="P103" s="46" t="n">
        <v>133839.730825559</v>
      </c>
      <c r="Q103" s="46" t="n">
        <v>156431.947083534</v>
      </c>
      <c r="R103" s="46" t="n">
        <v>114528.112505146</v>
      </c>
      <c r="S103" s="46" t="n">
        <v>119684.442455085</v>
      </c>
      <c r="T103" s="46" t="n">
        <v>121724.347479446</v>
      </c>
      <c r="U103" s="46" t="n">
        <v>132642.573216325</v>
      </c>
      <c r="V103" s="46" t="n">
        <v>125628.946815</v>
      </c>
      <c r="W103" s="46" t="n">
        <v>126026.779488</v>
      </c>
      <c r="X103" s="46" t="n">
        <v>126936.984211</v>
      </c>
      <c r="Y103" s="46" t="n">
        <v>144869.55064</v>
      </c>
      <c r="Z103" s="46" t="n">
        <v>115434.34655</v>
      </c>
      <c r="AA103" s="46" t="n">
        <v>115991.455105</v>
      </c>
      <c r="AB103" s="46" t="n">
        <v>130722.082211</v>
      </c>
      <c r="AC103" s="46" t="n">
        <v>152487.884837</v>
      </c>
      <c r="AD103" s="46" t="n">
        <f aca="false">+AD37+AD50+AD63+AD76</f>
        <v>69036.11271364</v>
      </c>
      <c r="AE103" s="46" t="n">
        <f aca="false">+AE37+AE50+AE63+AE76</f>
        <v>78957.40744802</v>
      </c>
      <c r="AF103" s="46" t="n">
        <f aca="false">+AF37+AF50+AF63+AF76</f>
        <v>75573.33739622</v>
      </c>
      <c r="AG103" s="46" t="n">
        <f aca="false">+AG37+AG50+AG63+AG76</f>
        <v>84830.63800788</v>
      </c>
      <c r="AH103" s="46" t="n">
        <f aca="false">+AH37+AH50+AH63+AH76</f>
        <v>83278.01342972</v>
      </c>
      <c r="AI103" s="46" t="n">
        <f aca="false">+AI37+AI50+AI63+AI76</f>
        <v>55693.8370046254</v>
      </c>
      <c r="AJ103" s="46" t="n">
        <f aca="false">+AJ37+AJ50+AJ63+AJ76</f>
        <v>51477.2963784998</v>
      </c>
      <c r="AK103" s="46" t="n">
        <f aca="false">+AK37+AK50+AK63+AK76</f>
        <v>59636.8682902435</v>
      </c>
      <c r="AL103" s="46" t="n">
        <f aca="false">+AL37+AL50+AL63+AL76</f>
        <v>60189.9014462392</v>
      </c>
      <c r="AM103" s="46" t="n">
        <f aca="false">+AM37+AM50+AM63+AM76</f>
        <v>63262.4332233424</v>
      </c>
      <c r="AN103" s="46" t="n">
        <f aca="false">+AN37+AN50+AN63+AN76</f>
        <v>64607.7303919933</v>
      </c>
      <c r="AO103" s="46" t="n">
        <f aca="false">+AO37+AO50+AO63+AO76</f>
        <v>82085.8300850242</v>
      </c>
      <c r="AP103" s="46" t="n">
        <f aca="false">+AP37+AP50+AP63+AP76+AP89</f>
        <v>65388.9458945055</v>
      </c>
      <c r="AQ103" s="46" t="n">
        <f aca="false">+AQ37+AQ50+AQ63+AQ76+AQ89</f>
        <v>85461.6715690036</v>
      </c>
      <c r="AR103" s="46" t="n">
        <f aca="false">+AR37+AR50+AR63+AR76+AR89</f>
        <v>97140.7260182581</v>
      </c>
      <c r="AS103" s="46" t="n">
        <f aca="false">+AS37+AS50+AS63+AS76+AS89</f>
        <v>104870.518081992</v>
      </c>
      <c r="AT103" s="46" t="n">
        <f aca="false">+AT37+AT50+AT63+AT76+AT89</f>
        <v>82106.11303859</v>
      </c>
      <c r="AU103" s="46" t="n">
        <f aca="false">+AU37+AU50+AU63+AU76+AU89</f>
        <v>87068.7542437933</v>
      </c>
      <c r="AV103" s="46" t="n">
        <f aca="false">+AV37+AV50+AV63+AV76+AV89</f>
        <v>103596.326981875</v>
      </c>
      <c r="AW103" s="46" t="n">
        <f aca="false">+AW37+AW50+AW63+AW76+AW89</f>
        <v>135403.465264172</v>
      </c>
      <c r="AX103" s="46" t="n">
        <v>109679.530922484</v>
      </c>
      <c r="AY103" s="46" t="n">
        <v>134133.293442738</v>
      </c>
      <c r="AZ103" s="46" t="n">
        <v>112680.001470194</v>
      </c>
      <c r="BA103" s="46" t="n">
        <v>156474.800854</v>
      </c>
      <c r="BB103" s="46" t="n">
        <f aca="false">+BB37+BB50+BB63+BB76+BB89</f>
        <v>92103.3358783749</v>
      </c>
      <c r="BC103" s="46" t="n">
        <f aca="false">+BC37+BC50+BC63+BC76+BC89</f>
        <v>117372.127330315</v>
      </c>
      <c r="BD103" s="46" t="n">
        <f aca="false">+BD37+BD50+BD63+BD76+BD89</f>
        <v>120353.542371583</v>
      </c>
      <c r="BE103" s="46" t="n">
        <f aca="false">+BE37+BE50+BE63+BE76+BE89</f>
        <v>156049.170960892</v>
      </c>
      <c r="BF103" s="46" t="n">
        <f aca="false">+BF37+BF50+BF63+BF76+BF89</f>
        <v>121032.852796</v>
      </c>
      <c r="BG103" s="46" t="n">
        <f aca="false">+BG37+BG50+BG63+BG76+BG89</f>
        <v>124986.754025</v>
      </c>
    </row>
    <row r="104" customFormat="false" ht="14.25" hidden="false" customHeight="false" outlineLevel="0" collapsed="false">
      <c r="A104" s="45" t="s">
        <v>178</v>
      </c>
      <c r="B104" s="46" t="n">
        <v>0</v>
      </c>
      <c r="C104" s="46" t="n">
        <v>0</v>
      </c>
      <c r="D104" s="46" t="n">
        <v>0</v>
      </c>
      <c r="E104" s="46" t="n">
        <v>0</v>
      </c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46" t="n">
        <v>0</v>
      </c>
      <c r="L104" s="46" t="n">
        <v>0</v>
      </c>
      <c r="M104" s="46" t="n">
        <v>0</v>
      </c>
      <c r="N104" s="46" t="n">
        <v>0</v>
      </c>
      <c r="O104" s="46" t="n">
        <v>0</v>
      </c>
      <c r="P104" s="46" t="n">
        <v>0</v>
      </c>
      <c r="Q104" s="46" t="n">
        <v>0</v>
      </c>
      <c r="R104" s="46" t="n">
        <v>0</v>
      </c>
      <c r="S104" s="46" t="n">
        <v>0</v>
      </c>
      <c r="T104" s="46" t="n">
        <v>0</v>
      </c>
      <c r="U104" s="46" t="n">
        <v>0</v>
      </c>
      <c r="V104" s="46" t="n">
        <v>0</v>
      </c>
      <c r="W104" s="46" t="n">
        <v>0</v>
      </c>
      <c r="X104" s="46" t="n">
        <v>0</v>
      </c>
      <c r="Y104" s="46" t="n">
        <v>0</v>
      </c>
      <c r="Z104" s="46" t="n">
        <v>0</v>
      </c>
      <c r="AA104" s="46" t="n">
        <v>0</v>
      </c>
      <c r="AB104" s="46" t="n">
        <v>0</v>
      </c>
      <c r="AC104" s="46" t="n">
        <v>0</v>
      </c>
      <c r="AD104" s="46" t="n">
        <f aca="false">+AD38+AD51+AD64+AD77</f>
        <v>50036.52198936</v>
      </c>
      <c r="AE104" s="46" t="n">
        <f aca="false">+AE38+AE51+AE64+AE77</f>
        <v>54031.07095198</v>
      </c>
      <c r="AF104" s="46" t="n">
        <f aca="false">+AF38+AF51+AF64+AF77</f>
        <v>49207.66980278</v>
      </c>
      <c r="AG104" s="46" t="n">
        <f aca="false">+AG38+AG51+AG64+AG77</f>
        <v>66280.96199212</v>
      </c>
      <c r="AH104" s="46" t="n">
        <f aca="false">+AH38+AH51+AH64+AH77</f>
        <v>59023.69113428</v>
      </c>
      <c r="AI104" s="46" t="n">
        <f aca="false">+AI38+AI51+AI64+AI77</f>
        <v>44102.6321023746</v>
      </c>
      <c r="AJ104" s="46" t="n">
        <f aca="false">+AJ38+AJ51+AJ64+AJ77</f>
        <v>58230.1159745002</v>
      </c>
      <c r="AK104" s="46" t="n">
        <f aca="false">+AK38+AK51+AK64+AK77</f>
        <v>68347.2937227565</v>
      </c>
      <c r="AL104" s="46" t="n">
        <f aca="false">+AL38+AL51+AL64+AL77</f>
        <v>73610.0220207608</v>
      </c>
      <c r="AM104" s="46" t="n">
        <f aca="false">+AM38+AM51+AM64+AM77</f>
        <v>74727.1539266576</v>
      </c>
      <c r="AN104" s="46" t="n">
        <f aca="false">+AN38+AN51+AN64+AN77</f>
        <v>73669.4336720067</v>
      </c>
      <c r="AO104" s="46" t="n">
        <f aca="false">+AO38+AO51+AO64+AO77</f>
        <v>98671.0524399758</v>
      </c>
      <c r="AP104" s="46" t="n">
        <f aca="false">+AP38+AP51+AP64+AP77+AP90</f>
        <v>82355.1179634945</v>
      </c>
      <c r="AQ104" s="46" t="n">
        <f aca="false">+AQ38+AQ51+AQ64+AQ77+AQ90</f>
        <v>83704.6560969964</v>
      </c>
      <c r="AR104" s="46" t="n">
        <f aca="false">+AR38+AR51+AR64+AR77+AR90</f>
        <v>80195.7019817419</v>
      </c>
      <c r="AS104" s="46" t="n">
        <f aca="false">+AS38+AS51+AS64+AS77+AS90</f>
        <v>99274.5269180079</v>
      </c>
      <c r="AT104" s="46" t="n">
        <f aca="false">+AT38+AT51+AT64+AT77+AT90</f>
        <v>109319.67973995</v>
      </c>
      <c r="AU104" s="46" t="n">
        <f aca="false">+AU38+AU51+AU64+AU77+AU90</f>
        <v>109688.800174207</v>
      </c>
      <c r="AV104" s="46" t="n">
        <f aca="false">+AV38+AV51+AV64+AV77+AV90</f>
        <v>103125.581063795</v>
      </c>
      <c r="AW104" s="46" t="n">
        <f aca="false">+AW38+AW51+AW64+AW77+AW90</f>
        <v>139797.447764919</v>
      </c>
      <c r="AX104" s="46" t="n">
        <v>94411.5168912397</v>
      </c>
      <c r="AY104" s="46" t="n">
        <v>90509.5645089143</v>
      </c>
      <c r="AZ104" s="46" t="n">
        <v>78843.7522810569</v>
      </c>
      <c r="BA104" s="46" t="n">
        <v>129170.735319</v>
      </c>
      <c r="BB104" s="46" t="n">
        <f aca="false">+BB38+BB51+BB64+BB77+BB90</f>
        <v>106599.742009411</v>
      </c>
      <c r="BC104" s="46" t="n">
        <f aca="false">+BC38+BC51+BC64+BC77+BC90</f>
        <v>100574.455546964</v>
      </c>
      <c r="BD104" s="46" t="n">
        <f aca="false">+BD38+BD51+BD64+BD77+BD90</f>
        <v>94527.9148433246</v>
      </c>
      <c r="BE104" s="46" t="n">
        <f aca="false">+BE38+BE51+BE64+BE77+BE90</f>
        <v>131721.613485633</v>
      </c>
      <c r="BF104" s="46" t="n">
        <f aca="false">+BF38+BF51+BF64+BF77+BF90</f>
        <v>111235.364576</v>
      </c>
      <c r="BG104" s="46" t="n">
        <f aca="false">+BG38+BG51+BG64+BG77+BG90</f>
        <v>108891.548938</v>
      </c>
    </row>
    <row r="105" customFormat="false" ht="14.25" hidden="false" customHeight="false" outlineLevel="0" collapsed="false">
      <c r="A105" s="79" t="s">
        <v>160</v>
      </c>
      <c r="B105" s="57" t="n">
        <v>-120782.919641</v>
      </c>
      <c r="C105" s="57" t="n">
        <v>-138536.285435</v>
      </c>
      <c r="D105" s="57" t="n">
        <v>-132272.526033346</v>
      </c>
      <c r="E105" s="57" t="n">
        <v>-143037.031547654</v>
      </c>
      <c r="F105" s="57" t="n">
        <v>-123229.284395</v>
      </c>
      <c r="G105" s="57" t="n">
        <v>-130147.133157</v>
      </c>
      <c r="H105" s="57" t="n">
        <v>-132903.2661655</v>
      </c>
      <c r="I105" s="57" t="n">
        <v>-143915.578975559</v>
      </c>
      <c r="J105" s="57" t="n">
        <v>-134315.558924891</v>
      </c>
      <c r="K105" s="57" t="n">
        <v>-182014.539452497</v>
      </c>
      <c r="L105" s="57" t="n">
        <v>-191847.810869612</v>
      </c>
      <c r="M105" s="57" t="n">
        <v>-212580.489246382</v>
      </c>
      <c r="N105" s="57" t="n">
        <v>-177327.460639971</v>
      </c>
      <c r="O105" s="57" t="n">
        <v>-176382.919855361</v>
      </c>
      <c r="P105" s="57" t="n">
        <v>-176065.934443108</v>
      </c>
      <c r="Q105" s="57" t="n">
        <v>-198572.329318198</v>
      </c>
      <c r="R105" s="57" t="n">
        <v>-159983.020065999</v>
      </c>
      <c r="S105" s="57" t="n">
        <v>-165569.684457004</v>
      </c>
      <c r="T105" s="57" t="n">
        <v>-165957.082198002</v>
      </c>
      <c r="U105" s="57" t="n">
        <v>-180055.432590995</v>
      </c>
      <c r="V105" s="57" t="n">
        <v>-172786.470027</v>
      </c>
      <c r="W105" s="57" t="n">
        <v>-172356.900759</v>
      </c>
      <c r="X105" s="57" t="n">
        <v>-165032.723054</v>
      </c>
      <c r="Y105" s="57" t="n">
        <v>-186153.364349</v>
      </c>
      <c r="Z105" s="57" t="n">
        <v>-156113</v>
      </c>
      <c r="AA105" s="57" t="n">
        <v>-151397.277228</v>
      </c>
      <c r="AB105" s="57" t="n">
        <v>-165916.52986558</v>
      </c>
      <c r="AC105" s="57" t="n">
        <v>-186022.059957</v>
      </c>
      <c r="AD105" s="57" t="n">
        <f aca="false">+AD39+AD52+AD65+AD78</f>
        <v>-162923.096041</v>
      </c>
      <c r="AE105" s="57" t="n">
        <f aca="false">+AE39+AE52+AE65+AE78</f>
        <v>-176880.63307</v>
      </c>
      <c r="AF105" s="57" t="n">
        <f aca="false">+AF39+AF52+AF65+AF78</f>
        <v>-167281.287755</v>
      </c>
      <c r="AG105" s="57" t="n">
        <f aca="false">+AG39+AG52+AG65+AG78</f>
        <v>-196527.637998</v>
      </c>
      <c r="AH105" s="57" t="n">
        <f aca="false">+AH39+AH52+AH65+AH78</f>
        <v>-185573.381805</v>
      </c>
      <c r="AI105" s="57" t="n">
        <f aca="false">+AI39+AI52+AI65+AI78</f>
        <v>-137746.208072</v>
      </c>
      <c r="AJ105" s="57" t="n">
        <f aca="false">+AJ39+AJ52+AJ65+AJ78</f>
        <v>-156937.969837</v>
      </c>
      <c r="AK105" s="57" t="n">
        <f aca="false">+AK39+AK52+AK65+AK78+1</f>
        <v>-171994.730477</v>
      </c>
      <c r="AL105" s="57" t="n">
        <f aca="false">+AL39+AL52+AL65+AL78</f>
        <v>-167481.601314</v>
      </c>
      <c r="AM105" s="57" t="n">
        <f aca="false">+AM39+AM52+AM65+AM78</f>
        <v>-171001.83503</v>
      </c>
      <c r="AN105" s="57" t="n">
        <f aca="false">+AN39+AN52+AN65+AN78</f>
        <v>-178806.875888</v>
      </c>
      <c r="AO105" s="57" t="n">
        <f aca="false">+AO39+AO52+AO65+AO78</f>
        <v>-224735.787159</v>
      </c>
      <c r="AP105" s="57" t="n">
        <f aca="false">+AP39+AP52+AP65+AP78+AP91</f>
        <v>-197243.790175</v>
      </c>
      <c r="AQ105" s="57" t="n">
        <f aca="false">+AQ39+AQ52+AQ65+AQ78+AQ91</f>
        <v>-206904.225365</v>
      </c>
      <c r="AR105" s="57" t="n">
        <f aca="false">+AR39+AR52+AR65+AR78+AR91</f>
        <v>-226777.937247</v>
      </c>
      <c r="AS105" s="57" t="n">
        <f aca="false">+AS39+AS52+AS65+AS78+AS91</f>
        <v>-258977.726</v>
      </c>
      <c r="AT105" s="57" t="n">
        <f aca="false">+AT39+AT52+AT65+AT78+AT91</f>
        <v>-237661.392027</v>
      </c>
      <c r="AU105" s="57" t="n">
        <f aca="false">+AU39+AU52+AU65+AU78+AU91</f>
        <v>-237207.757524</v>
      </c>
      <c r="AV105" s="57" t="n">
        <f aca="false">+AV39+AV52+AV65+AV78+AV91</f>
        <v>-265178.434122</v>
      </c>
      <c r="AW105" s="57" t="n">
        <f aca="false">+AW39+AW52+AW65+AW78+AW91</f>
        <v>-358899.523614</v>
      </c>
      <c r="AX105" s="57" t="n">
        <v>-280277.59040574</v>
      </c>
      <c r="AY105" s="57" t="n">
        <v>-287400.420726632</v>
      </c>
      <c r="AZ105" s="57" t="n">
        <v>-268996.016702423</v>
      </c>
      <c r="BA105" s="57" t="n">
        <v>-357761.887369</v>
      </c>
      <c r="BB105" s="57" t="n">
        <f aca="false">+BB39+BB52+BB65+BB78+BB91</f>
        <v>-276694.081347277</v>
      </c>
      <c r="BC105" s="57" t="n">
        <f aca="false">+BC39+BC52+BC65+BC78+BC91</f>
        <v>-292725.801035446</v>
      </c>
      <c r="BD105" s="57" t="n">
        <f aca="false">+BD39+BD52+BD65+BD78+BD91</f>
        <v>-294538.94710508</v>
      </c>
      <c r="BE105" s="57" t="n">
        <f aca="false">+BE39+BE52+BE65+BE78+BE91</f>
        <v>-381183.138683178</v>
      </c>
      <c r="BF105" s="57" t="n">
        <f aca="false">+BF39+BF52+BF65+BF78+BF91</f>
        <v>-309492.16824</v>
      </c>
      <c r="BG105" s="57" t="n">
        <f aca="false">+BG39+BG52+BG65+BG78+BG91</f>
        <v>-318233.578781</v>
      </c>
    </row>
    <row r="106" customFormat="false" ht="14.25" hidden="false" customHeight="false" outlineLevel="0" collapsed="false">
      <c r="A106" s="71" t="s">
        <v>161</v>
      </c>
      <c r="B106" s="44" t="n">
        <f aca="false">+B40+B53+B66+B79</f>
        <v>33217.1495329999</v>
      </c>
      <c r="C106" s="44" t="n">
        <f aca="false">+C40+C53+C66+C79</f>
        <v>36627.0076656701</v>
      </c>
      <c r="D106" s="44" t="n">
        <f aca="false">+D40+D53+D66+D79</f>
        <v>35985.4930109841</v>
      </c>
      <c r="E106" s="44" t="n">
        <f aca="false">+E40+E53+E66+E79</f>
        <v>40733.2839553462</v>
      </c>
      <c r="F106" s="44" t="n">
        <f aca="false">+F40+F53+F66+F79</f>
        <v>34631.4845680001</v>
      </c>
      <c r="G106" s="44" t="n">
        <f aca="false">+G40+G53+G66+G79</f>
        <v>35786.329263</v>
      </c>
      <c r="H106" s="44" t="n">
        <f aca="false">+H40+H53+H66+H79</f>
        <v>34219.3932949999</v>
      </c>
      <c r="I106" s="44" t="n">
        <f aca="false">+I40+I53+I66+I79</f>
        <v>37454.9385349507</v>
      </c>
      <c r="J106" s="44" t="n">
        <f aca="false">+J40+J53+J66+J79</f>
        <v>32342.8401378588</v>
      </c>
      <c r="K106" s="44" t="n">
        <f aca="false">+K40+K53+K66+K79</f>
        <v>41657.0067493936</v>
      </c>
      <c r="L106" s="44" t="n">
        <f aca="false">+L40+L53+L66+L79</f>
        <v>40533.3635057478</v>
      </c>
      <c r="M106" s="44" t="n">
        <f aca="false">+M40+M53+M66+M79</f>
        <v>43163.4173141779</v>
      </c>
      <c r="N106" s="44" t="n">
        <f aca="false">+N40+N53+N66+N79</f>
        <v>35298.2071320303</v>
      </c>
      <c r="O106" s="44" t="n">
        <f aca="false">+O40+O53+O66+O79</f>
        <v>40046.9515591348</v>
      </c>
      <c r="P106" s="44" t="n">
        <f aca="false">+P40+P53+P66+P79</f>
        <v>42718.1289693964</v>
      </c>
      <c r="Q106" s="44" t="n">
        <f aca="false">+Q40+Q53+Q66+Q79</f>
        <v>44710.5051267992</v>
      </c>
      <c r="R106" s="44" t="n">
        <f aca="false">+R40+R53+R66+R79</f>
        <v>38140.3666830023</v>
      </c>
      <c r="S106" s="44" t="n">
        <f aca="false">+S40+S53+S66+S79</f>
        <v>36240.6552569916</v>
      </c>
      <c r="T106" s="44" t="n">
        <f aca="false">+T40+T53+T66+T79</f>
        <v>40700.8065690038</v>
      </c>
      <c r="U106" s="44" t="n">
        <f aca="false">+U40+U53+U66+U79</f>
        <v>29511.7966719978</v>
      </c>
      <c r="V106" s="44" t="n">
        <f aca="false">+V40+V53+V66+V79</f>
        <v>32381.480119</v>
      </c>
      <c r="W106" s="44" t="n">
        <f aca="false">+W40+W53+W66+W79</f>
        <v>32158.9575349999</v>
      </c>
      <c r="X106" s="44" t="n">
        <f aca="false">+X40+X53+X66+X79</f>
        <v>38172.079595</v>
      </c>
      <c r="Y106" s="44" t="n">
        <f aca="false">+Y40+Y53+Y66+Y79</f>
        <v>42499.3026710001</v>
      </c>
      <c r="Z106" s="44" t="n">
        <f aca="false">+Z40+Z53+Z66+Z79</f>
        <v>29003.31523</v>
      </c>
      <c r="AA106" s="44" t="n">
        <f aca="false">+AA40+AA53+AA66+AA79</f>
        <v>31385.2495460001</v>
      </c>
      <c r="AB106" s="44" t="n">
        <f aca="false">+AB40+AB53+AB66+AB79</f>
        <v>36590.18351942</v>
      </c>
      <c r="AC106" s="44" t="n">
        <f aca="false">+AC40+AC53+AC66+AC79</f>
        <v>43714.2816139999</v>
      </c>
      <c r="AD106" s="44" t="n">
        <f aca="false">+AD40+AD53+AD66+AD79</f>
        <v>32174.9646789999</v>
      </c>
      <c r="AE106" s="44" t="n">
        <f aca="false">+AE40+AE53+AE66+AE79</f>
        <v>35066.771681</v>
      </c>
      <c r="AF106" s="44" t="n">
        <f aca="false">+AF40+AF53+AF66+AF79</f>
        <v>34585.9879129999</v>
      </c>
      <c r="AG106" s="44" t="n">
        <f aca="false">+AG40+AG53+AG66+AG79</f>
        <v>41110.10842</v>
      </c>
      <c r="AH106" s="44" t="n">
        <f aca="false">+AH40+AH53+AH66+AH79</f>
        <v>29996.390059</v>
      </c>
      <c r="AI106" s="44" t="n">
        <f aca="false">+AI40+AI53+AI66+AI79</f>
        <v>31904.5196219998</v>
      </c>
      <c r="AJ106" s="44" t="n">
        <f aca="false">+AJ40+AJ53+AJ66+AJ79</f>
        <v>30358.331279</v>
      </c>
      <c r="AK106" s="44" t="n">
        <f aca="false">+AK40+AK53+AK66+AK79</f>
        <v>35943.2836580001</v>
      </c>
      <c r="AL106" s="44" t="n">
        <f aca="false">+AL40+AL53+AL66+AL79</f>
        <v>35786.499149</v>
      </c>
      <c r="AM106" s="44" t="n">
        <f aca="false">+AM40+AM53+AM66+AM79</f>
        <v>37388.991134</v>
      </c>
      <c r="AN106" s="44" t="n">
        <f aca="false">+AN40+AN53+AN66+AN79</f>
        <v>36157.064048</v>
      </c>
      <c r="AO106" s="44" t="n">
        <f aca="false">+AO40+AO53+AO66+AO79</f>
        <v>45840.073806</v>
      </c>
      <c r="AP106" s="44" t="n">
        <f aca="false">+AP40+AP53+AP66+AP79+AP92</f>
        <v>38288.285974</v>
      </c>
      <c r="AQ106" s="44" t="n">
        <f aca="false">+AQ40+AQ53+AQ66+AQ79+AQ92</f>
        <v>41883.121958</v>
      </c>
      <c r="AR106" s="44" t="n">
        <f aca="false">+AR40+AR53+AR66+AR79+AR92</f>
        <v>44609.982753</v>
      </c>
      <c r="AS106" s="44" t="n">
        <f aca="false">+AS40+AS53+AS66+AS79+AS92</f>
        <v>53427.084</v>
      </c>
      <c r="AT106" s="44" t="n">
        <f aca="false">+AT40+AT53+AT66+AT79+AT92</f>
        <v>44216.294973</v>
      </c>
      <c r="AU106" s="44" t="n">
        <f aca="false">+AU40+AU53+AU66+AU79+AU92</f>
        <v>46045.013476</v>
      </c>
      <c r="AV106" s="44" t="n">
        <f aca="false">+AV40+AV53+AV66+AV79+AV92</f>
        <v>47796.340687</v>
      </c>
      <c r="AW106" s="44" t="n">
        <f aca="false">+AW40+AW53+AW66+AW79+AW92</f>
        <v>63152.846824</v>
      </c>
      <c r="AX106" s="44" t="n">
        <v>49408.6710144318</v>
      </c>
      <c r="AY106" s="44" t="n">
        <v>44847.7555633707</v>
      </c>
      <c r="AZ106" s="44" t="n">
        <v>47688.0145164032</v>
      </c>
      <c r="BA106" s="44" t="n">
        <v>70741.9976859999</v>
      </c>
      <c r="BB106" s="44" t="n">
        <f aca="false">+BB40+BB53+BB66+BB79+BB92</f>
        <v>45860.6392662757</v>
      </c>
      <c r="BC106" s="44" t="n">
        <f aca="false">+BC40+BC53+BC66+BC79+BC92</f>
        <v>43793.9451801211</v>
      </c>
      <c r="BD106" s="44" t="n">
        <f aca="false">+BD40+BD53+BD66+BD79+BD92</f>
        <v>49927.356847013</v>
      </c>
      <c r="BE106" s="44" t="n">
        <f aca="false">+BE40+BE53+BE66+BE79+BE92</f>
        <v>59580.8996024359</v>
      </c>
      <c r="BF106" s="44" t="n">
        <f aca="false">+BF40+BF53+BF66+BF79+BF92</f>
        <v>52324.7667029999</v>
      </c>
      <c r="BG106" s="44" t="n">
        <f aca="false">+BG40+BG53+BG66+BG79+BG92</f>
        <v>49959.809927</v>
      </c>
    </row>
    <row r="107" customFormat="false" ht="14.25" hidden="false" customHeight="false" outlineLevel="0" collapsed="false">
      <c r="A107" s="79" t="s">
        <v>163</v>
      </c>
      <c r="B107" s="57" t="n">
        <v>-14323.923616</v>
      </c>
      <c r="C107" s="57" t="n">
        <v>-15818.070075</v>
      </c>
      <c r="D107" s="57" t="n">
        <v>-14971.024934</v>
      </c>
      <c r="E107" s="57" t="n">
        <v>-15892.675368</v>
      </c>
      <c r="F107" s="57" t="n">
        <v>-14451.841319</v>
      </c>
      <c r="G107" s="57" t="n">
        <v>-14965.08934</v>
      </c>
      <c r="H107" s="57" t="n">
        <v>-14175.552632</v>
      </c>
      <c r="I107" s="57" t="n">
        <v>-14665.625334</v>
      </c>
      <c r="J107" s="57" t="n">
        <v>-13459.34356926</v>
      </c>
      <c r="K107" s="57" t="n">
        <v>-18586.94103074</v>
      </c>
      <c r="L107" s="57" t="n">
        <v>-19560.93357</v>
      </c>
      <c r="M107" s="57" t="n">
        <v>-18022.02962653</v>
      </c>
      <c r="N107" s="57" t="n">
        <v>-15862.4847140327</v>
      </c>
      <c r="O107" s="57" t="n">
        <v>-17143.0152846298</v>
      </c>
      <c r="P107" s="57" t="n">
        <v>-17856.3741038999</v>
      </c>
      <c r="Q107" s="57" t="n">
        <v>-18764.0086508005</v>
      </c>
      <c r="R107" s="57" t="n">
        <v>-18949.0006369985</v>
      </c>
      <c r="S107" s="57" t="n">
        <v>-18742.2964360054</v>
      </c>
      <c r="T107" s="57" t="n">
        <v>-19893.4276189961</v>
      </c>
      <c r="U107" s="57" t="n">
        <v>-23707.855039</v>
      </c>
      <c r="V107" s="57" t="n">
        <v>-20776.178943</v>
      </c>
      <c r="W107" s="57" t="n">
        <v>-20903.181375</v>
      </c>
      <c r="X107" s="57" t="n">
        <v>-22646.203227</v>
      </c>
      <c r="Y107" s="57" t="n">
        <v>-21377.308899</v>
      </c>
      <c r="Z107" s="57" t="n">
        <v>-20770</v>
      </c>
      <c r="AA107" s="57" t="n">
        <v>-20068.747826</v>
      </c>
      <c r="AB107" s="57" t="n">
        <v>-20955.429469</v>
      </c>
      <c r="AC107" s="57" t="n">
        <v>-23146.895504</v>
      </c>
      <c r="AD107" s="57" t="n">
        <f aca="false">+AD41+AD54+AD67+AD80</f>
        <v>-20643.549371</v>
      </c>
      <c r="AE107" s="57" t="n">
        <f aca="false">+AE41+AE54+AE67+AE80</f>
        <v>-22268.998892</v>
      </c>
      <c r="AF107" s="57" t="n">
        <f aca="false">+AF41+AF54+AF67+AF80</f>
        <v>-22421.941854</v>
      </c>
      <c r="AG107" s="57" t="n">
        <f aca="false">+AG41+AG54+AG67+AG80</f>
        <v>-24133.945016</v>
      </c>
      <c r="AH107" s="57" t="n">
        <f aca="false">+AH41+AH54+AH67+AH80</f>
        <v>-25349.690697</v>
      </c>
      <c r="AI107" s="57" t="n">
        <f aca="false">+AI41+AI54+AI67+AI80</f>
        <v>-18112.600592</v>
      </c>
      <c r="AJ107" s="57" t="n">
        <f aca="false">+AJ41+AJ54+AJ67+AJ80</f>
        <v>-16879.21331</v>
      </c>
      <c r="AK107" s="57" t="n">
        <f aca="false">+AK41+AK54+AK67+AK80</f>
        <v>-19697.041807</v>
      </c>
      <c r="AL107" s="57" t="n">
        <f aca="false">+AL41+AL54+AL67+AL80</f>
        <v>-19892.77748</v>
      </c>
      <c r="AM107" s="57" t="n">
        <f aca="false">+AM41+AM54+AM67+AM80</f>
        <v>-19229.334596</v>
      </c>
      <c r="AN107" s="57" t="n">
        <f aca="false">+AN41+AN54+AN67+AN80</f>
        <v>-21157.153614</v>
      </c>
      <c r="AO107" s="57" t="n">
        <f aca="false">+AO41+AO54+AO67+AO80</f>
        <v>-22430.86248</v>
      </c>
      <c r="AP107" s="57" t="n">
        <f aca="false">+AP41+AP54+AP67+AP80+AP93</f>
        <v>-23158.864131</v>
      </c>
      <c r="AQ107" s="57" t="n">
        <f aca="false">+AQ41+AQ54+AQ67+AQ80+AQ93</f>
        <v>-25911.092288</v>
      </c>
      <c r="AR107" s="57" t="n">
        <f aca="false">+AR41+AR54+AR67+AR80+AR93</f>
        <v>-26025.823753</v>
      </c>
      <c r="AS107" s="57" t="n">
        <f aca="false">+AS41+AS54+AS67+AS80+AS93</f>
        <v>-27169.908</v>
      </c>
      <c r="AT107" s="57" t="n">
        <f aca="false">+AT41+AT54+AT67+AT80+AT93</f>
        <v>-26799.636973</v>
      </c>
      <c r="AU107" s="57" t="n">
        <f aca="false">+AU41+AU54+AU67+AU80+AU93</f>
        <v>-34295.758476</v>
      </c>
      <c r="AV107" s="57" t="n">
        <f aca="false">+AV41+AV54+AV67+AV80+AV93</f>
        <v>-30471.997603</v>
      </c>
      <c r="AW107" s="57" t="n">
        <f aca="false">+AW41+AW54+AW67+AW80+AW93</f>
        <v>-28892.397527</v>
      </c>
      <c r="AX107" s="57" t="n">
        <v>-27909.5888389573</v>
      </c>
      <c r="AY107" s="57" t="n">
        <v>-31046.9657007355</v>
      </c>
      <c r="AZ107" s="57" t="n">
        <v>-29075.8374238918</v>
      </c>
      <c r="BA107" s="57" t="n">
        <v>-34404.3933650375</v>
      </c>
      <c r="BB107" s="57" t="n">
        <f aca="false">+BB41+BB54+BB67+BB80+BB93</f>
        <v>-31890.8063365153</v>
      </c>
      <c r="BC107" s="57" t="n">
        <f aca="false">+BC41+BC54+BC67+BC80+BC93</f>
        <v>-33091.1391736588</v>
      </c>
      <c r="BD107" s="57" t="n">
        <f aca="false">+BD41+BD54+BD67+BD80+BD93</f>
        <v>-32416.1644585638</v>
      </c>
      <c r="BE107" s="57" t="n">
        <f aca="false">+BE41+BE54+BE67+BE80+BE93</f>
        <v>-35934.501824359</v>
      </c>
      <c r="BF107" s="57" t="n">
        <f aca="false">+BF41+BF54+BF67+BF80+BF93</f>
        <v>-32443.849799</v>
      </c>
      <c r="BG107" s="57" t="n">
        <f aca="false">+BG41+BG54+BG67+BG80+BG93</f>
        <v>-34951.502932</v>
      </c>
    </row>
    <row r="108" customFormat="false" ht="14.25" hidden="false" customHeight="false" outlineLevel="0" collapsed="false">
      <c r="A108" s="71" t="s">
        <v>43</v>
      </c>
      <c r="B108" s="44" t="n">
        <f aca="false">+B42+B55+B68+B81</f>
        <v>18893.2259169999</v>
      </c>
      <c r="C108" s="44" t="n">
        <f aca="false">+C42+C55+C68+C81</f>
        <v>20808.9375906701</v>
      </c>
      <c r="D108" s="44" t="n">
        <f aca="false">+D42+D55+D68+D81</f>
        <v>21014.4680769841</v>
      </c>
      <c r="E108" s="44" t="n">
        <f aca="false">+E42+E55+E68+E81</f>
        <v>24840.6085873462</v>
      </c>
      <c r="F108" s="44" t="n">
        <f aca="false">+F42+F55+F68+F81</f>
        <v>20179.6432490001</v>
      </c>
      <c r="G108" s="44" t="n">
        <f aca="false">+G42+G55+G68+G81</f>
        <v>20821.2399230001</v>
      </c>
      <c r="H108" s="44" t="n">
        <f aca="false">+H42+H55+H68+H81</f>
        <v>20043.8406629999</v>
      </c>
      <c r="I108" s="44" t="n">
        <f aca="false">+I42+I55+I68+I81</f>
        <v>22789.3132009507</v>
      </c>
      <c r="J108" s="44" t="n">
        <f aca="false">+J42+J55+J68+J81</f>
        <v>18883.4965685988</v>
      </c>
      <c r="K108" s="44" t="n">
        <f aca="false">+K42+K55+K68+K81</f>
        <v>23070.0657186535</v>
      </c>
      <c r="L108" s="44" t="n">
        <f aca="false">+L42+L55+L68+L81</f>
        <v>20972.4299357478</v>
      </c>
      <c r="M108" s="44" t="n">
        <f aca="false">+M42+M55+M68+M81</f>
        <v>25141.3876876479</v>
      </c>
      <c r="N108" s="44" t="n">
        <f aca="false">+N42+N55+N68+N81</f>
        <v>19435.7224179977</v>
      </c>
      <c r="O108" s="44" t="n">
        <f aca="false">+O42+O55+O68+O81</f>
        <v>22903.936274505</v>
      </c>
      <c r="P108" s="44" t="n">
        <f aca="false">+P42+P55+P68+P81</f>
        <v>24861.7548654965</v>
      </c>
      <c r="Q108" s="44" t="n">
        <f aca="false">+Q42+Q55+Q68+Q81</f>
        <v>25946.4964759987</v>
      </c>
      <c r="R108" s="44" t="n">
        <f aca="false">+R42+R55+R68+R81</f>
        <v>19191.3660460038</v>
      </c>
      <c r="S108" s="44" t="n">
        <f aca="false">+S42+S55+S68+S81</f>
        <v>17498.3588209862</v>
      </c>
      <c r="T108" s="44" t="n">
        <f aca="false">+T42+T55+T68+T81</f>
        <v>20807.3789500077</v>
      </c>
      <c r="U108" s="44" t="n">
        <f aca="false">+U42+U55+U68+U81</f>
        <v>5803.94163299779</v>
      </c>
      <c r="V108" s="44" t="n">
        <f aca="false">+V42+V55+V68+V81</f>
        <v>11605.301176</v>
      </c>
      <c r="W108" s="44" t="n">
        <f aca="false">+W42+W55+W68+W81</f>
        <v>11255.7761599999</v>
      </c>
      <c r="X108" s="44" t="n">
        <f aca="false">+X42+X55+X68+X81</f>
        <v>15525.876368</v>
      </c>
      <c r="Y108" s="44" t="n">
        <f aca="false">+Y42+Y55+Y68+Y81</f>
        <v>21121.9937720001</v>
      </c>
      <c r="Z108" s="44" t="n">
        <f aca="false">+Z42+Z55+Z68+Z81</f>
        <v>8233.31522999998</v>
      </c>
      <c r="AA108" s="44" t="n">
        <f aca="false">+AA42+AA55+AA68+AA81</f>
        <v>11316.5017200001</v>
      </c>
      <c r="AB108" s="44" t="n">
        <f aca="false">+AB42+AB55+AB68+AB81</f>
        <v>15634.75405042</v>
      </c>
      <c r="AC108" s="44" t="n">
        <f aca="false">+AC42+AC55+AC68+AC81</f>
        <v>20567.3861099999</v>
      </c>
      <c r="AD108" s="44" t="n">
        <f aca="false">+AD42+AD55+AD68+AD81</f>
        <v>11531.4153079999</v>
      </c>
      <c r="AE108" s="44" t="n">
        <f aca="false">+AE42+AE55+AE68+AE81</f>
        <v>12797.772789</v>
      </c>
      <c r="AF108" s="44" t="n">
        <f aca="false">+AF42+AF55+AF68+AF81</f>
        <v>12164.0460589999</v>
      </c>
      <c r="AG108" s="44" t="n">
        <f aca="false">+AG42+AG55+AG68+AG81</f>
        <v>16976.163404</v>
      </c>
      <c r="AH108" s="44" t="n">
        <f aca="false">+AH42+AH55+AH68+AH81</f>
        <v>4646.69936200002</v>
      </c>
      <c r="AI108" s="44" t="n">
        <f aca="false">+AI42+AI55+AI68+AI81</f>
        <v>13791.9190299998</v>
      </c>
      <c r="AJ108" s="44" t="n">
        <f aca="false">+AJ42+AJ55+AJ68+AJ81</f>
        <v>13479.117969</v>
      </c>
      <c r="AK108" s="44" t="n">
        <f aca="false">+AK42+AK55+AK68+AK81</f>
        <v>16246.2418510001</v>
      </c>
      <c r="AL108" s="44" t="n">
        <f aca="false">+AL42+AL55+AL68+AL81</f>
        <v>15893.721669</v>
      </c>
      <c r="AM108" s="44" t="n">
        <f aca="false">+AM42+AM55+AM68+AM81</f>
        <v>18159.656538</v>
      </c>
      <c r="AN108" s="44" t="n">
        <f aca="false">+AN42+AN55+AN68+AN81</f>
        <v>14999.910434</v>
      </c>
      <c r="AO108" s="44" t="n">
        <f aca="false">+AO42+AO55+AO68+AO81</f>
        <v>23409.211326</v>
      </c>
      <c r="AP108" s="44" t="n">
        <f aca="false">+AP42+AP55+AP68+AP81+AP94</f>
        <v>15129.421843</v>
      </c>
      <c r="AQ108" s="44" t="n">
        <f aca="false">+AQ42+AQ55+AQ68+AQ81+AQ94</f>
        <v>15972.02967</v>
      </c>
      <c r="AR108" s="44" t="n">
        <f aca="false">+AR42+AR55+AR68+AR81+AR94</f>
        <v>18584.159</v>
      </c>
      <c r="AS108" s="44" t="n">
        <f aca="false">+AS42+AS55+AS68+AS81+AS94</f>
        <v>26257.176</v>
      </c>
      <c r="AT108" s="44" t="n">
        <f aca="false">+AT42+AT55+AT68+AT81+AT94</f>
        <v>17416.658</v>
      </c>
      <c r="AU108" s="44" t="n">
        <f aca="false">+AU42+AU55+AU68+AU81+AU94</f>
        <v>11749.255</v>
      </c>
      <c r="AV108" s="44" t="n">
        <f aca="false">+AV42+AV55+AV68+AV81+AV94</f>
        <v>17324.343084</v>
      </c>
      <c r="AW108" s="44" t="n">
        <f aca="false">+AW42+AW55+AW68+AW81+AW94</f>
        <v>34260.449297</v>
      </c>
      <c r="AX108" s="44" t="n">
        <v>21499.0821754744</v>
      </c>
      <c r="AY108" s="44" t="n">
        <v>13800.7898626352</v>
      </c>
      <c r="AZ108" s="44" t="n">
        <v>18612.1770925115</v>
      </c>
      <c r="BA108" s="44" t="n">
        <v>36337.6043209625</v>
      </c>
      <c r="BB108" s="44" t="n">
        <f aca="false">+BB42+BB55+BB68+BB81+BB94</f>
        <v>13969.8629258004</v>
      </c>
      <c r="BC108" s="44" t="n">
        <f aca="false">+BC42+BC55+BC68+BC81+BC94</f>
        <v>10702.8060096557</v>
      </c>
      <c r="BD108" s="44" t="n">
        <f aca="false">+BD42+BD55+BD68+BD81+BD94</f>
        <v>17511.1923884121</v>
      </c>
      <c r="BE108" s="44" t="n">
        <f aca="false">+BE42+BE55+BE68+BE81+BE94</f>
        <v>23646.397778077</v>
      </c>
      <c r="BF108" s="44" t="n">
        <f aca="false">+BF42+BF55+BF68+BF81+BF94</f>
        <v>19880.9169039999</v>
      </c>
      <c r="BG108" s="44" t="n">
        <f aca="false">+BG42+BG55+BG68+BG81+BG94</f>
        <v>15008.306995</v>
      </c>
    </row>
    <row r="109" customFormat="false" ht="14.25" hidden="false" customHeight="false" outlineLevel="0" collapsed="false">
      <c r="A109" s="71" t="s">
        <v>61</v>
      </c>
      <c r="B109" s="44" t="n">
        <f aca="false">+B43+B56+B69+B82</f>
        <v>26343.1676969999</v>
      </c>
      <c r="C109" s="44" t="n">
        <f aca="false">+C43+C56+C69+C82</f>
        <v>28435.1642696702</v>
      </c>
      <c r="D109" s="44" t="n">
        <f aca="false">+D43+D56+D69+D82</f>
        <v>28856.6350326258</v>
      </c>
      <c r="E109" s="44" t="n">
        <f aca="false">+E43+E56+E69+E82</f>
        <v>33714.5922377044</v>
      </c>
      <c r="F109" s="44" t="n">
        <f aca="false">+F43+F56+F69+F82</f>
        <v>27179.86749017</v>
      </c>
      <c r="G109" s="44" t="n">
        <f aca="false">+G43+G56+G69+G82</f>
        <v>28391.41136083</v>
      </c>
      <c r="H109" s="44" t="n">
        <f aca="false">+H43+H56+H69+H82</f>
        <v>27883.1679589999</v>
      </c>
      <c r="I109" s="44" t="n">
        <f aca="false">+I43+I56+I69+I82</f>
        <v>30591.9322489507</v>
      </c>
      <c r="J109" s="44" t="n">
        <f aca="false">+J43+J56+J69+J82</f>
        <v>26777.9459945988</v>
      </c>
      <c r="K109" s="44" t="n">
        <f aca="false">+K43+K56+K69+K82</f>
        <v>32054.7493666535</v>
      </c>
      <c r="L109" s="44" t="n">
        <f aca="false">+L43+L56+L69+L82</f>
        <v>32878.0995697478</v>
      </c>
      <c r="M109" s="44" t="n">
        <f aca="false">+M43+M56+M69+M82</f>
        <v>38050.6569206478</v>
      </c>
      <c r="N109" s="44" t="n">
        <f aca="false">+N43+N56+N69+N82</f>
        <v>28001.7003900048</v>
      </c>
      <c r="O109" s="44" t="n">
        <f aca="false">+O43+O56+O69+O82</f>
        <v>30926.6716375268</v>
      </c>
      <c r="P109" s="44" t="n">
        <f aca="false">+P43+P56+P69+P82</f>
        <v>33185.2500916367</v>
      </c>
      <c r="Q109" s="44" t="n">
        <f aca="false">+Q43+Q56+Q69+Q82</f>
        <v>34651.214058841</v>
      </c>
      <c r="R109" s="44" t="n">
        <f aca="false">+R43+R56+R69+R82</f>
        <v>27092.8290793924</v>
      </c>
      <c r="S109" s="44" t="n">
        <f aca="false">+S43+S56+S69+S82</f>
        <v>26359.9669722379</v>
      </c>
      <c r="T109" s="44" t="n">
        <f aca="false">+T43+T56+T69+T82</f>
        <v>28915.2959911512</v>
      </c>
      <c r="U109" s="44" t="n">
        <f aca="false">+U43+U56+U69+U82</f>
        <v>14732.982799214</v>
      </c>
      <c r="V109" s="44" t="n">
        <f aca="false">+V43+V56+V69+V82</f>
        <v>21737.401937</v>
      </c>
      <c r="W109" s="44" t="n">
        <f aca="false">+W43+W56+W69+W82</f>
        <v>21756.1537039999</v>
      </c>
      <c r="X109" s="44" t="n">
        <f aca="false">+X43+X56+X69+X82</f>
        <v>26269.5056019999</v>
      </c>
      <c r="Y109" s="44" t="n">
        <f aca="false">+Y43+Y56+Y69+Y82</f>
        <v>32145.5424740001</v>
      </c>
      <c r="Z109" s="44" t="n">
        <f aca="false">+Z43+Z56+Z69+Z82</f>
        <v>17574.8971269999</v>
      </c>
      <c r="AA109" s="44" t="n">
        <f aca="false">+AA43+AA56+AA69+AA82</f>
        <v>20291.8351540001</v>
      </c>
      <c r="AB109" s="44" t="n">
        <f aca="false">+AB43+AB56+AB69+AB82</f>
        <v>24512.957899</v>
      </c>
      <c r="AC109" s="44" t="n">
        <f aca="false">+AC43+AC56+AC69+AC82</f>
        <v>28910.5390039999</v>
      </c>
      <c r="AD109" s="44" t="n">
        <f aca="false">+AD43+AD56+AD69+AD82</f>
        <v>20256.1188559998</v>
      </c>
      <c r="AE109" s="44" t="n">
        <f aca="false">+AE43+AE56+AE69+AE82</f>
        <v>23545.661354</v>
      </c>
      <c r="AF109" s="44" t="n">
        <f aca="false">+AF43+AF56+AF69+AF82</f>
        <v>22140.7899549999</v>
      </c>
      <c r="AG109" s="44" t="n">
        <f aca="false">+AG43+AG56+AG69+AG82</f>
        <v>27254.5038599999</v>
      </c>
      <c r="AH109" s="44" t="n">
        <f aca="false">+AH43+AH56+AH69+AH82</f>
        <v>14564.1394399999</v>
      </c>
      <c r="AI109" s="44" t="n">
        <f aca="false">+AI43+AI56+AI69+AI82</f>
        <v>22937.4965259999</v>
      </c>
      <c r="AJ109" s="44" t="n">
        <f aca="false">+AJ43+AJ56+AJ69+AJ82</f>
        <v>22976.2847569998</v>
      </c>
      <c r="AK109" s="44" t="n">
        <f aca="false">+AK43+AK56+AK69+AK82</f>
        <v>26461.2323880001</v>
      </c>
      <c r="AL109" s="44" t="n">
        <f aca="false">+AL43+AL56+AL69+AL82</f>
        <v>25772.8738870001</v>
      </c>
      <c r="AM109" s="44" t="n">
        <f aca="false">+AM43+AM56+AM69+AM82</f>
        <v>26911.9507279999</v>
      </c>
      <c r="AN109" s="44" t="n">
        <f aca="false">+AN43+AN56+AN69+AN82</f>
        <v>24964.9218799999</v>
      </c>
      <c r="AO109" s="44" t="n">
        <f aca="false">+AO43+AO56+AO69+AO82</f>
        <v>33800.8215729999</v>
      </c>
      <c r="AP109" s="44" t="n">
        <f aca="false">+AP43+AP56+AP69+AP82+AP95</f>
        <v>25730.268128</v>
      </c>
      <c r="AQ109" s="44" t="n">
        <f aca="false">+AQ43+AQ56+AQ69+AQ82+AQ95</f>
        <v>26875.994896</v>
      </c>
      <c r="AR109" s="44" t="n">
        <f aca="false">+AR43+AR56+AR69+AR82+AR95</f>
        <v>29835.948</v>
      </c>
      <c r="AS109" s="44" t="n">
        <f aca="false">+AS43+AS56+AS69+AS82+AS95</f>
        <v>38131.764</v>
      </c>
      <c r="AT109" s="44" t="n">
        <f aca="false">+AT43+AT56+AT69+AT82+AT95</f>
        <v>27364.267</v>
      </c>
      <c r="AU109" s="44" t="n">
        <f aca="false">+AU43+AU56+AU69+AU82+AU95</f>
        <v>22765.247</v>
      </c>
      <c r="AV109" s="44" t="n">
        <f aca="false">+AV43+AV56+AV69+AV82+AV95</f>
        <v>29007.771994</v>
      </c>
      <c r="AW109" s="44" t="n">
        <f aca="false">+AW43+AW56+AW69+AW82+AW95</f>
        <v>45840.436593</v>
      </c>
      <c r="AX109" s="44" t="n">
        <v>32879.56564062</v>
      </c>
      <c r="AY109" s="44" t="n">
        <v>26165.6344681893</v>
      </c>
      <c r="AZ109" s="44" t="n">
        <v>30439.5059322264</v>
      </c>
      <c r="BA109" s="44" t="n">
        <v>48661.3288906068</v>
      </c>
      <c r="BB109" s="44" t="n">
        <f aca="false">+BB43+BB56+BB69+BB82+BB95</f>
        <v>26074.4322349134</v>
      </c>
      <c r="BC109" s="44" t="n">
        <f aca="false">+BC43+BC56+BC69+BC82+BC95</f>
        <v>22800.5887193921</v>
      </c>
      <c r="BD109" s="44" t="n">
        <f aca="false">+BD43+BD56+BD69+BD82+BD95</f>
        <v>30101.5015223637</v>
      </c>
      <c r="BE109" s="44" t="n">
        <f aca="false">+BE43+BE56+BE69+BE82+BE95</f>
        <v>36247.3123553621</v>
      </c>
      <c r="BF109" s="44" t="n">
        <f aca="false">+BF43+BF56+BF69+BF82+BF95</f>
        <v>31951.4988579999</v>
      </c>
      <c r="BG109" s="44" t="n">
        <f aca="false">+BG43+BG56+BG69+BG82+BG95</f>
        <v>27103.716536</v>
      </c>
    </row>
    <row r="110" customFormat="false" ht="14.25" hidden="false" customHeight="false" outlineLevel="0" collapsed="false">
      <c r="A110" s="75" t="s">
        <v>62</v>
      </c>
      <c r="B110" s="76" t="n">
        <v>0.123</v>
      </c>
      <c r="C110" s="76" t="n">
        <v>0.119</v>
      </c>
      <c r="D110" s="76" t="n">
        <v>0.125</v>
      </c>
      <c r="E110" s="76" t="n">
        <v>0.135</v>
      </c>
      <c r="F110" s="76" t="n">
        <v>0.128</v>
      </c>
      <c r="G110" s="76" t="n">
        <v>0.125</v>
      </c>
      <c r="H110" s="76" t="n">
        <v>0.12</v>
      </c>
      <c r="I110" s="76" t="n">
        <v>0.126</v>
      </c>
      <c r="J110" s="76" t="n">
        <v>0.113</v>
      </c>
      <c r="K110" s="76" t="n">
        <v>0.103</v>
      </c>
      <c r="L110" s="76" t="n">
        <v>0.09</v>
      </c>
      <c r="M110" s="76" t="n">
        <v>0.098</v>
      </c>
      <c r="N110" s="76" t="n">
        <v>0.091</v>
      </c>
      <c r="O110" s="76" t="n">
        <v>0.106</v>
      </c>
      <c r="P110" s="76" t="n">
        <v>0.114</v>
      </c>
      <c r="Q110" s="76" t="n">
        <v>0.107</v>
      </c>
      <c r="R110" s="76" t="n">
        <v>0.097</v>
      </c>
      <c r="S110" s="76" t="n">
        <v>0.087</v>
      </c>
      <c r="T110" s="76" t="n">
        <v>0.101</v>
      </c>
      <c r="U110" s="76" t="n">
        <v>0.028</v>
      </c>
      <c r="V110" s="76" t="n">
        <v>0.057</v>
      </c>
      <c r="W110" s="76" t="n">
        <v>0.055</v>
      </c>
      <c r="X110" s="76" t="n">
        <v>0.076</v>
      </c>
      <c r="Y110" s="76" t="n">
        <v>0.092</v>
      </c>
      <c r="Z110" s="76" t="n">
        <v>0.044</v>
      </c>
      <c r="AA110" s="76" t="n">
        <v>0.062</v>
      </c>
      <c r="AB110" s="76" t="n">
        <v>0.077</v>
      </c>
      <c r="AC110" s="76" t="n">
        <v>0.09</v>
      </c>
      <c r="AD110" s="76" t="n">
        <f aca="false">ROUND(AD108/AD101,3)</f>
        <v>0.059</v>
      </c>
      <c r="AE110" s="76" t="n">
        <f aca="false">ROUND(AE108/AE101,3)</f>
        <v>0.06</v>
      </c>
      <c r="AF110" s="76" t="n">
        <f aca="false">ROUND(AF108/AF101,3)</f>
        <v>0.06</v>
      </c>
      <c r="AG110" s="76" t="n">
        <f aca="false">ROUND(AG108/AG101,3)</f>
        <v>0.071</v>
      </c>
      <c r="AH110" s="76" t="n">
        <f aca="false">ROUND(AH108/AH101,3)</f>
        <v>0.022</v>
      </c>
      <c r="AI110" s="76" t="n">
        <f aca="false">ROUND(AI108/AI101,3)</f>
        <v>0.081</v>
      </c>
      <c r="AJ110" s="76" t="n">
        <f aca="false">ROUND(AJ108/AJ101,3)</f>
        <v>0.072</v>
      </c>
      <c r="AK110" s="76" t="n">
        <f aca="false">ROUND(AK108/AK101,3)</f>
        <v>0.078</v>
      </c>
      <c r="AL110" s="76" t="n">
        <f aca="false">ROUND(AL108/AL101,3)</f>
        <v>0.078</v>
      </c>
      <c r="AM110" s="76" t="n">
        <f aca="false">ROUND(AM108/AM101,3)</f>
        <v>0.087</v>
      </c>
      <c r="AN110" s="76" t="n">
        <f aca="false">ROUND(AN108/AN101,3)</f>
        <v>0.07</v>
      </c>
      <c r="AO110" s="76" t="n">
        <f aca="false">ROUND(AO108/AO101,3)</f>
        <v>0.087</v>
      </c>
      <c r="AP110" s="76" t="n">
        <f aca="false">ROUND(AP108/AP101,3)</f>
        <v>0.064</v>
      </c>
      <c r="AQ110" s="76" t="n">
        <f aca="false">ROUND(AQ108/AQ101,3)</f>
        <v>0.064</v>
      </c>
      <c r="AR110" s="76" t="n">
        <f aca="false">ROUND(AR108/AR101,3)</f>
        <v>0.068</v>
      </c>
      <c r="AS110" s="76" t="n">
        <f aca="false">ROUND(AS108/AS101,3)</f>
        <v>0.084</v>
      </c>
      <c r="AT110" s="76" t="n">
        <f aca="false">ROUND(AT108/AT101,3)</f>
        <v>0.062</v>
      </c>
      <c r="AU110" s="76" t="n">
        <f aca="false">ROUND(AU108/AU101,3)</f>
        <v>0.041</v>
      </c>
      <c r="AV110" s="76" t="n">
        <f aca="false">ROUND(AV108/AV101,3)</f>
        <v>0.055</v>
      </c>
      <c r="AW110" s="76" t="n">
        <f aca="false">ROUND(AW108/AW101,3)</f>
        <v>0.081</v>
      </c>
      <c r="AX110" s="76" t="n">
        <v>0.065</v>
      </c>
      <c r="AY110" s="76" t="n">
        <v>0.042</v>
      </c>
      <c r="AZ110" s="76" t="n">
        <v>0.059</v>
      </c>
      <c r="BA110" s="76" t="n">
        <v>0.085</v>
      </c>
      <c r="BB110" s="76" t="n">
        <f aca="false">ROUND(BB108/BB101,3)</f>
        <v>0.043</v>
      </c>
      <c r="BC110" s="76" t="n">
        <f aca="false">ROUND(BC108/BC101,3)</f>
        <v>0.032</v>
      </c>
      <c r="BD110" s="76" t="n">
        <f aca="false">ROUND(BD108/BD101,3)</f>
        <v>0.051</v>
      </c>
      <c r="BE110" s="76" t="n">
        <f aca="false">ROUND(BE108/BE101,3)</f>
        <v>0.054</v>
      </c>
      <c r="BF110" s="76" t="n">
        <f aca="false">ROUND(BF108/BF101,3)</f>
        <v>0.055</v>
      </c>
      <c r="BG110" s="76" t="n">
        <f aca="false">ROUND(BG108/BG101,3)</f>
        <v>0.041</v>
      </c>
    </row>
    <row r="111" customFormat="false" ht="14.25" hidden="false" customHeight="false" outlineLevel="0" collapsed="false">
      <c r="A111" s="75" t="s">
        <v>63</v>
      </c>
      <c r="B111" s="76" t="n">
        <v>0.171</v>
      </c>
      <c r="C111" s="76" t="n">
        <v>0.162</v>
      </c>
      <c r="D111" s="76" t="n">
        <v>0.172</v>
      </c>
      <c r="E111" s="76" t="n">
        <v>0.183</v>
      </c>
      <c r="F111" s="76" t="n">
        <v>0.172</v>
      </c>
      <c r="G111" s="76" t="n">
        <v>0.171</v>
      </c>
      <c r="H111" s="76" t="n">
        <v>0.167</v>
      </c>
      <c r="I111" s="76" t="n">
        <v>0.169</v>
      </c>
      <c r="J111" s="76" t="n">
        <v>0.161</v>
      </c>
      <c r="K111" s="76" t="n">
        <v>0.143</v>
      </c>
      <c r="L111" s="76" t="n">
        <v>0.142</v>
      </c>
      <c r="M111" s="76" t="n">
        <v>0.149</v>
      </c>
      <c r="N111" s="76" t="n">
        <v>0.132</v>
      </c>
      <c r="O111" s="76" t="n">
        <v>0.143</v>
      </c>
      <c r="P111" s="76" t="n">
        <v>0.152</v>
      </c>
      <c r="Q111" s="76" t="n">
        <v>0.142</v>
      </c>
      <c r="R111" s="76" t="n">
        <v>0.137</v>
      </c>
      <c r="S111" s="76" t="n">
        <v>0.131</v>
      </c>
      <c r="T111" s="76" t="n">
        <v>0.14</v>
      </c>
      <c r="U111" s="76" t="n">
        <v>0.07</v>
      </c>
      <c r="V111" s="76" t="n">
        <v>0.106</v>
      </c>
      <c r="W111" s="76" t="n">
        <v>0.106</v>
      </c>
      <c r="X111" s="76" t="n">
        <v>0.129</v>
      </c>
      <c r="Y111" s="76" t="n">
        <v>0.141</v>
      </c>
      <c r="Z111" s="76" t="n">
        <v>0.095</v>
      </c>
      <c r="AA111" s="76" t="n">
        <v>0.111</v>
      </c>
      <c r="AB111" s="76" t="n">
        <v>0.121</v>
      </c>
      <c r="AC111" s="76" t="n">
        <v>0.126</v>
      </c>
      <c r="AD111" s="76" t="n">
        <f aca="false">ROUND(AD109/AD101,3)</f>
        <v>0.104</v>
      </c>
      <c r="AE111" s="76" t="n">
        <f aca="false">ROUND(AE109/AE101,3)</f>
        <v>0.111</v>
      </c>
      <c r="AF111" s="76" t="n">
        <f aca="false">ROUND(AF109/AF101,3)</f>
        <v>0.11</v>
      </c>
      <c r="AG111" s="76" t="n">
        <f aca="false">ROUND(AG109/AG101,3)</f>
        <v>0.115</v>
      </c>
      <c r="AH111" s="76" t="n">
        <f aca="false">ROUND(AH109/AH101,3)</f>
        <v>0.068</v>
      </c>
      <c r="AI111" s="76" t="n">
        <f aca="false">ROUND(AI109/AI101,3)</f>
        <v>0.135</v>
      </c>
      <c r="AJ111" s="76" t="n">
        <f aca="false">ROUND(AJ109/AJ101,3)</f>
        <v>0.123</v>
      </c>
      <c r="AK111" s="76" t="n">
        <f aca="false">ROUND(AK109/AK101,3)</f>
        <v>0.127</v>
      </c>
      <c r="AL111" s="76" t="n">
        <f aca="false">ROUND(AL109/AL101,3)</f>
        <v>0.127</v>
      </c>
      <c r="AM111" s="76" t="n">
        <f aca="false">ROUND(AM109/AM101,3)</f>
        <v>0.129</v>
      </c>
      <c r="AN111" s="76" t="n">
        <f aca="false">ROUND(AN109/AN101,3)</f>
        <v>0.116</v>
      </c>
      <c r="AO111" s="76" t="n">
        <f aca="false">ROUND(AO109/AO101,3)</f>
        <v>0.125</v>
      </c>
      <c r="AP111" s="76" t="n">
        <f aca="false">ROUND(AP109/AP101,3)</f>
        <v>0.109</v>
      </c>
      <c r="AQ111" s="76" t="n">
        <f aca="false">ROUND(AQ109/AQ101,3)</f>
        <v>0.108</v>
      </c>
      <c r="AR111" s="76" t="n">
        <f aca="false">ROUND(AR109/AR101,3)</f>
        <v>0.11</v>
      </c>
      <c r="AS111" s="76" t="n">
        <f aca="false">ROUND(AS109/AS101,3)</f>
        <v>0.122</v>
      </c>
      <c r="AT111" s="76" t="n">
        <f aca="false">ROUND(AT109/AT101,3)</f>
        <v>0.097</v>
      </c>
      <c r="AU111" s="76" t="n">
        <f aca="false">ROUND(AU109/AU101,3)</f>
        <v>0.08</v>
      </c>
      <c r="AV111" s="76" t="n">
        <f aca="false">ROUND(AV109/AV101,3)</f>
        <v>0.093</v>
      </c>
      <c r="AW111" s="76" t="n">
        <f aca="false">ROUND(AW109/AW101,3)</f>
        <v>0.109</v>
      </c>
      <c r="AX111" s="76" t="n">
        <v>0.1</v>
      </c>
      <c r="AY111" s="76" t="n">
        <v>0.079</v>
      </c>
      <c r="AZ111" s="76" t="n">
        <v>0.096</v>
      </c>
      <c r="BA111" s="76" t="n">
        <v>0.114</v>
      </c>
      <c r="BB111" s="76" t="n">
        <f aca="false">ROUND(BB109/BB101,3)</f>
        <v>0.081</v>
      </c>
      <c r="BC111" s="76" t="n">
        <f aca="false">ROUND(BC109/BC101,3)</f>
        <v>0.068</v>
      </c>
      <c r="BD111" s="76" t="n">
        <f aca="false">ROUND(BD109/BD101,3)</f>
        <v>0.087</v>
      </c>
      <c r="BE111" s="76" t="n">
        <f aca="false">ROUND(BE109/BE101,3)</f>
        <v>0.082</v>
      </c>
      <c r="BF111" s="76" t="n">
        <f aca="false">ROUND(BF109/BF101,3)</f>
        <v>0.088</v>
      </c>
      <c r="BG111" s="76" t="n">
        <f aca="false">ROUND(BG109/BG101,3)</f>
        <v>0.074</v>
      </c>
    </row>
    <row r="112" customFormat="false" ht="14.25" hidden="false" customHeight="false" outlineLevel="0" collapsed="false">
      <c r="AM112" s="47"/>
      <c r="AP112" s="36"/>
    </row>
    <row r="113" customFormat="false" ht="14.25" hidden="false" customHeight="false" outlineLevel="0" collapsed="false">
      <c r="AM113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3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4" manualBreakCount="4">
    <brk id="10" man="true" max="65535" min="0"/>
    <brk id="21" man="true" max="65535" min="0"/>
    <brk id="30" man="true" max="65535" min="0"/>
    <brk id="43" man="true" max="65535" min="0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8"/>
  <sheetViews>
    <sheetView showFormulas="false" showGridLines="false" showRowColHeaders="true" showZeros="true" rightToLeft="false" tabSelected="false" showOutlineSymbols="true" defaultGridColor="true" view="normal" topLeftCell="A1" colorId="64" zoomScale="60" zoomScaleNormal="60" zoomScalePageLayoutView="3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46"/>
    <col collapsed="false" customWidth="true" hidden="false" outlineLevel="0" max="3" min="2" style="49" width="14.33"/>
    <col collapsed="false" customWidth="true" hidden="false" outlineLevel="0" max="4" min="4" style="31" width="11.91"/>
    <col collapsed="false" customWidth="false" hidden="false" outlineLevel="0" max="7" min="5" style="31" width="11"/>
    <col collapsed="false" customWidth="true" hidden="false" outlineLevel="0" max="8" min="8" style="31" width="13.08"/>
    <col collapsed="false" customWidth="true" hidden="false" outlineLevel="0" max="10" min="9" style="31" width="12.25"/>
    <col collapsed="false" customWidth="true" hidden="false" outlineLevel="0" max="11" min="11" style="31" width="11.66"/>
    <col collapsed="false" customWidth="false" hidden="false" outlineLevel="0" max="13" min="12" style="31" width="11"/>
    <col collapsed="false" customWidth="true" hidden="false" outlineLevel="0" max="14" min="14" style="31" width="12.08"/>
    <col collapsed="false" customWidth="true" hidden="false" outlineLevel="0" max="16" min="15" style="80" width="12.08"/>
    <col collapsed="false" customWidth="false" hidden="false" outlineLevel="0" max="16384" min="17" style="31" width="11"/>
  </cols>
  <sheetData>
    <row r="1" customFormat="false" ht="18" hidden="false" customHeight="true" outlineLevel="0" collapsed="false">
      <c r="A1" s="50" t="s">
        <v>0</v>
      </c>
    </row>
    <row r="2" customFormat="false" ht="14.25" hidden="false" customHeight="false" outlineLevel="0" collapsed="false">
      <c r="A2" s="51"/>
    </row>
    <row r="3" customFormat="false" ht="36" hidden="false" customHeight="true" outlineLevel="0" collapsed="false">
      <c r="A3" s="34" t="s">
        <v>157</v>
      </c>
    </row>
    <row r="4" customFormat="false" ht="14.25" hidden="false" customHeight="false" outlineLevel="0" collapsed="false">
      <c r="A4" s="35" t="s">
        <v>158</v>
      </c>
    </row>
    <row r="5" customFormat="false" ht="14.25" hidden="false" customHeight="false" outlineLevel="0" collapsed="false">
      <c r="A5" s="35"/>
      <c r="B5" s="81"/>
    </row>
    <row r="6" customFormat="false" ht="14.25" hidden="false" customHeight="false" outlineLevel="0" collapsed="false">
      <c r="B6" s="37" t="n">
        <v>2012</v>
      </c>
      <c r="C6" s="37" t="n">
        <v>2013</v>
      </c>
      <c r="D6" s="37" t="n">
        <v>2014</v>
      </c>
      <c r="E6" s="37" t="n">
        <v>2015</v>
      </c>
      <c r="F6" s="37" t="n">
        <v>2016</v>
      </c>
      <c r="G6" s="37" t="n">
        <v>2017</v>
      </c>
      <c r="H6" s="37" t="n">
        <v>2018</v>
      </c>
      <c r="I6" s="37" t="n">
        <v>2019</v>
      </c>
      <c r="J6" s="37" t="n">
        <v>2020</v>
      </c>
      <c r="K6" s="37" t="n">
        <v>2021</v>
      </c>
      <c r="L6" s="37" t="n">
        <v>2022</v>
      </c>
      <c r="M6" s="37" t="n">
        <v>2023</v>
      </c>
      <c r="N6" s="37" t="n">
        <v>2024</v>
      </c>
      <c r="O6" s="37" t="n">
        <v>2025</v>
      </c>
      <c r="P6" s="37" t="n">
        <v>2026</v>
      </c>
    </row>
    <row r="7" customFormat="false" ht="14.25" hidden="false" customHeight="false" outlineLevel="0" collapsed="false">
      <c r="O7" s="31"/>
      <c r="P7" s="31"/>
    </row>
    <row r="8" customFormat="false" ht="14.25" hidden="false" customHeight="false" outlineLevel="0" collapsed="false">
      <c r="A8" s="53"/>
      <c r="O8" s="31"/>
      <c r="P8" s="31"/>
    </row>
    <row r="9" s="36" customFormat="true" ht="14.25" hidden="false" customHeight="false" outlineLevel="0" collapsed="false">
      <c r="A9" s="55" t="s">
        <v>159</v>
      </c>
      <c r="B9" s="46" t="n">
        <f aca="false">SUM('Quarterly Income Statement IFRS'!B9:E9)</f>
        <v>681191.069174</v>
      </c>
      <c r="C9" s="46" t="n">
        <f aca="false">SUM('Quarterly Income Statement IFRS'!F9:I9)</f>
        <v>672288</v>
      </c>
      <c r="D9" s="46" t="n">
        <f aca="false">SUM('Quarterly Income Statement IFRS'!J9:M9)</f>
        <v>878455</v>
      </c>
      <c r="E9" s="46" t="n">
        <f aca="false">SUM('Quarterly Income Statement IFRS'!N9:Q9)</f>
        <v>891123</v>
      </c>
      <c r="F9" s="46" t="n">
        <f aca="false">SUM('Quarterly Income Statement IFRS'!R9:U9)</f>
        <v>816159</v>
      </c>
      <c r="G9" s="46" t="n">
        <f aca="false">SUM('Quarterly Income Statement IFRS'!V9:Y9)</f>
        <v>841541</v>
      </c>
      <c r="H9" s="46" t="n">
        <f aca="false">SUM('Quarterly Income Statement IFRS'!Z9:AC9)</f>
        <v>800142</v>
      </c>
      <c r="I9" s="46" t="n">
        <f aca="false">SUM('Quarterly Income Statement IFRS'!AD9:AG9)</f>
        <v>846550</v>
      </c>
      <c r="J9" s="46" t="n">
        <f aca="false">+SUM('Quarterly Income Statement IFRS'!AH9:AK9)</f>
        <v>780456</v>
      </c>
      <c r="K9" s="46" t="n">
        <f aca="false">+SUM('Quarterly Income Statement IFRS'!AL9:AO9)</f>
        <v>897198</v>
      </c>
      <c r="L9" s="46" t="n">
        <f aca="false">+SUM('Quarterly Income Statement IFRS'!AP9:AS9)</f>
        <v>1068112.142171</v>
      </c>
      <c r="M9" s="46" t="n">
        <v>1300157.592</v>
      </c>
      <c r="N9" s="46" t="n">
        <v>1407122.354</v>
      </c>
      <c r="O9" s="46" t="n">
        <f aca="false">+SUM('Quarterly Income Statement IFRS'!BB9:BE9)</f>
        <v>1444304.839081</v>
      </c>
      <c r="P9" s="46" t="n">
        <f aca="false">+SUM('Quarterly Income Statement IFRS'!BF9:BG9)</f>
        <v>730010.323651</v>
      </c>
    </row>
    <row r="10" customFormat="false" ht="14.25" hidden="false" customHeight="false" outlineLevel="0" collapsed="false">
      <c r="A10" s="56" t="s">
        <v>160</v>
      </c>
      <c r="B10" s="57" t="n">
        <f aca="false">SUM('Quarterly Income Statement IFRS'!B10:E10)</f>
        <v>-534628.919641</v>
      </c>
      <c r="C10" s="57" t="n">
        <f aca="false">SUM('Quarterly Income Statement IFRS'!F10:I10)</f>
        <v>-530195</v>
      </c>
      <c r="D10" s="57" t="n">
        <f aca="false">SUM('Quarterly Income Statement IFRS'!J10:M10)</f>
        <v>-720759</v>
      </c>
      <c r="E10" s="57" t="n">
        <f aca="false">SUM('Quarterly Income Statement IFRS'!N10:Q10)</f>
        <v>-728349.942020635</v>
      </c>
      <c r="F10" s="57" t="n">
        <f aca="false">SUM('Quarterly Income Statement IFRS'!R10:U10)</f>
        <v>-671565</v>
      </c>
      <c r="G10" s="57" t="n">
        <f aca="false">SUM('Quarterly Income Statement IFRS'!V10:Y10)</f>
        <v>-696329</v>
      </c>
      <c r="H10" s="57" t="n">
        <f aca="false">SUM('Quarterly Income Statement IFRS'!Z10:AC10)</f>
        <v>-659449</v>
      </c>
      <c r="I10" s="57" t="n">
        <f aca="false">SUM('Quarterly Income Statement IFRS'!AD10:AG10)</f>
        <v>-703613</v>
      </c>
      <c r="J10" s="57" t="n">
        <f aca="false">+SUM('Quarterly Income Statement IFRS'!AH10:AK10)</f>
        <v>-652253</v>
      </c>
      <c r="K10" s="57" t="n">
        <f aca="false">+SUM('Quarterly Income Statement IFRS'!AL10:AO10)</f>
        <v>-742026.08194</v>
      </c>
      <c r="L10" s="57" t="n">
        <f aca="false">+SUM('Quarterly Income Statement IFRS'!AP10:AS10)</f>
        <v>-889903.65838</v>
      </c>
      <c r="M10" s="57" t="n">
        <v>-1098947.113823</v>
      </c>
      <c r="N10" s="57" t="n">
        <v>-1194435.915</v>
      </c>
      <c r="O10" s="57" t="n">
        <f aca="false">+SUM('Quarterly Income Statement IFRS'!BB10:BE10)</f>
        <v>-1245141.968194</v>
      </c>
      <c r="P10" s="57" t="n">
        <f aca="false">+SUM('Quarterly Income Statement IFRS'!BF10:BG10)</f>
        <v>-627725.747021</v>
      </c>
    </row>
    <row r="11" s="36" customFormat="true" ht="14.25" hidden="false" customHeight="false" outlineLevel="0" collapsed="false">
      <c r="A11" s="58" t="s">
        <v>161</v>
      </c>
      <c r="B11" s="60" t="n">
        <f aca="false">SUM('Quarterly Income Statement IFRS'!B11:E11)</f>
        <v>146562.149533</v>
      </c>
      <c r="C11" s="60" t="n">
        <f aca="false">SUM('Quarterly Income Statement IFRS'!F11:I11)</f>
        <v>142093</v>
      </c>
      <c r="D11" s="60" t="n">
        <f aca="false">SUM('Quarterly Income Statement IFRS'!J11:M11)</f>
        <v>157696</v>
      </c>
      <c r="E11" s="60" t="n">
        <f aca="false">SUM('Quarterly Income Statement IFRS'!N11:Q11)</f>
        <v>162773.057979365</v>
      </c>
      <c r="F11" s="60" t="n">
        <f aca="false">SUM('Quarterly Income Statement IFRS'!R11:U11)</f>
        <v>144594</v>
      </c>
      <c r="G11" s="60" t="n">
        <f aca="false">SUM('Quarterly Income Statement IFRS'!V11:Y11)</f>
        <v>145212</v>
      </c>
      <c r="H11" s="60" t="n">
        <f aca="false">SUM('Quarterly Income Statement IFRS'!Z11:AC11)</f>
        <v>140693</v>
      </c>
      <c r="I11" s="60" t="n">
        <f aca="false">SUM('Quarterly Income Statement IFRS'!AD11:AG11)</f>
        <v>142937</v>
      </c>
      <c r="J11" s="60" t="n">
        <f aca="false">+SUM('Quarterly Income Statement IFRS'!AH11:AK11)</f>
        <v>128203</v>
      </c>
      <c r="K11" s="60" t="n">
        <f aca="false">+SUM('Quarterly Income Statement IFRS'!AL11:AO11)</f>
        <v>155171.91806</v>
      </c>
      <c r="L11" s="60" t="n">
        <f aca="false">+SUM('Quarterly Income Statement IFRS'!AP11:AS11)</f>
        <v>178208.483791</v>
      </c>
      <c r="M11" s="60" t="n">
        <v>201210.478177</v>
      </c>
      <c r="N11" s="60" t="n">
        <v>212686.439</v>
      </c>
      <c r="O11" s="60" t="n">
        <f aca="false">SUM(O9:O10)</f>
        <v>199162.870887</v>
      </c>
      <c r="P11" s="60" t="n">
        <f aca="false">SUM(P9:P10)</f>
        <v>102284.57663</v>
      </c>
    </row>
    <row r="12" customFormat="false" ht="10.5" hidden="false" customHeight="true" outlineLevel="0" collapsed="false">
      <c r="A12" s="5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customFormat="false" ht="14.25" hidden="false" customHeight="false" outlineLevel="0" collapsed="false">
      <c r="A13" s="55" t="s">
        <v>162</v>
      </c>
      <c r="B13" s="46" t="n">
        <f aca="false">SUM('Quarterly Income Statement IFRS'!B13:E13)</f>
        <v>2206.057011</v>
      </c>
      <c r="C13" s="46" t="n">
        <f aca="false">SUM('Quarterly Income Statement IFRS'!F13:I13)</f>
        <v>13766</v>
      </c>
      <c r="D13" s="46" t="n">
        <f aca="false">SUM('Quarterly Income Statement IFRS'!J13:M13)</f>
        <v>4404</v>
      </c>
      <c r="E13" s="46" t="n">
        <f aca="false">SUM('Quarterly Income Statement IFRS'!N13:Q13)</f>
        <v>4949</v>
      </c>
      <c r="F13" s="46" t="n">
        <f aca="false">SUM('Quarterly Income Statement IFRS'!R13:U13)</f>
        <v>5672</v>
      </c>
      <c r="G13" s="46" t="n">
        <f aca="false">SUM('Quarterly Income Statement IFRS'!V13:Y13)</f>
        <v>39320</v>
      </c>
      <c r="H13" s="46" t="n">
        <f aca="false">SUM('Quarterly Income Statement IFRS'!Z13:AC13)</f>
        <v>1885</v>
      </c>
      <c r="I13" s="46" t="n">
        <f aca="false">SUM('Quarterly Income Statement IFRS'!AD13:AG13)</f>
        <v>36875</v>
      </c>
      <c r="J13" s="46" t="n">
        <f aca="false">+SUM('Quarterly Income Statement IFRS'!AH13:AK13)</f>
        <v>1736</v>
      </c>
      <c r="K13" s="46" t="n">
        <f aca="false">+SUM('Quarterly Income Statement IFRS'!AL13:AO13)</f>
        <v>6235</v>
      </c>
      <c r="L13" s="46" t="n">
        <f aca="false">+SUM('Quarterly Income Statement IFRS'!AP13:AS13)</f>
        <v>1724.141</v>
      </c>
      <c r="M13" s="46" t="n">
        <v>9958.124</v>
      </c>
      <c r="N13" s="46" t="n">
        <v>2427.614</v>
      </c>
      <c r="O13" s="46" t="n">
        <f aca="false">+SUM('Quarterly Income Statement IFRS'!BB13:BE13)</f>
        <v>4269.17875</v>
      </c>
      <c r="P13" s="46" t="n">
        <f aca="false">+SUM('Quarterly Income Statement IFRS'!BF13:BG13)</f>
        <v>6651.774994</v>
      </c>
    </row>
    <row r="14" customFormat="false" ht="14.25" hidden="false" customHeight="false" outlineLevel="0" collapsed="false">
      <c r="A14" s="61" t="s">
        <v>163</v>
      </c>
      <c r="B14" s="46" t="n">
        <f aca="false">SUM('Quarterly Income Statement IFRS'!B14:E14)</f>
        <v>-61007.051616</v>
      </c>
      <c r="C14" s="46" t="n">
        <f aca="false">SUM('Quarterly Income Statement IFRS'!F14:I14)</f>
        <v>-58259</v>
      </c>
      <c r="D14" s="46" t="n">
        <f aca="false">SUM('Quarterly Income Statement IFRS'!J14:M14)</f>
        <v>-69629</v>
      </c>
      <c r="E14" s="46" t="n">
        <f aca="false">SUM('Quarterly Income Statement IFRS'!N14:Q14)</f>
        <v>-69626.0579793652</v>
      </c>
      <c r="F14" s="46" t="n">
        <f aca="false">SUM('Quarterly Income Statement IFRS'!R14:U14)</f>
        <v>-81293</v>
      </c>
      <c r="G14" s="46" t="n">
        <f aca="false">SUM('Quarterly Income Statement IFRS'!V14:Y14)</f>
        <v>-85703</v>
      </c>
      <c r="H14" s="46" t="n">
        <f aca="false">SUM('Quarterly Income Statement IFRS'!Z14:AC14)</f>
        <v>-84941</v>
      </c>
      <c r="I14" s="46" t="n">
        <f aca="false">SUM('Quarterly Income Statement IFRS'!AD14:AG14)</f>
        <v>-89468</v>
      </c>
      <c r="J14" s="46" t="n">
        <f aca="false">+SUM('Quarterly Income Statement IFRS'!AH14:AK14)</f>
        <v>-80039</v>
      </c>
      <c r="K14" s="46" t="n">
        <f aca="false">+SUM('Quarterly Income Statement IFRS'!AL14:AO14)</f>
        <v>-82709.91806</v>
      </c>
      <c r="L14" s="46" t="n">
        <f aca="false">+SUM('Quarterly Income Statement IFRS'!AP14:AS14)</f>
        <v>-102265.679304</v>
      </c>
      <c r="M14" s="46" t="n">
        <v>-120459.788317</v>
      </c>
      <c r="N14" s="46" t="n">
        <v>-122436.785</v>
      </c>
      <c r="O14" s="46" t="n">
        <f aca="false">+SUM('Quarterly Income Statement IFRS'!BB14:BE14)</f>
        <v>-133332.611777</v>
      </c>
      <c r="P14" s="46" t="n">
        <f aca="false">+SUM('Quarterly Income Statement IFRS'!BF14:BG14)</f>
        <v>-67395.352731</v>
      </c>
    </row>
    <row r="15" customFormat="false" ht="14.25" hidden="false" customHeight="false" outlineLevel="0" collapsed="false">
      <c r="A15" s="55" t="s">
        <v>44</v>
      </c>
      <c r="B15" s="46" t="n">
        <f aca="false">SUM('Quarterly Income Statement IFRS'!B15:E15)</f>
        <v>3180.409253</v>
      </c>
      <c r="C15" s="46" t="n">
        <f aca="false">SUM('Quarterly Income Statement IFRS'!F15:I15)</f>
        <v>7565</v>
      </c>
      <c r="D15" s="46" t="n">
        <f aca="false">SUM('Quarterly Income Statement IFRS'!J15:M15)</f>
        <v>6409</v>
      </c>
      <c r="E15" s="46" t="n">
        <f aca="false">SUM('Quarterly Income Statement IFRS'!N15:Q15)</f>
        <v>4287</v>
      </c>
      <c r="F15" s="46" t="n">
        <f aca="false">SUM('Quarterly Income Statement IFRS'!R15:U15)</f>
        <v>5305</v>
      </c>
      <c r="G15" s="46" t="n">
        <f aca="false">SUM('Quarterly Income Statement IFRS'!V15:Y15)</f>
        <v>8637</v>
      </c>
      <c r="H15" s="46" t="n">
        <f aca="false">SUM('Quarterly Income Statement IFRS'!Z15:AC15)</f>
        <v>8146</v>
      </c>
      <c r="I15" s="46" t="n">
        <f aca="false">SUM('Quarterly Income Statement IFRS'!AD15:AG15)</f>
        <v>7390</v>
      </c>
      <c r="J15" s="46" t="n">
        <f aca="false">+SUM('Quarterly Income Statement IFRS'!AH15:AK15)</f>
        <v>7742</v>
      </c>
      <c r="K15" s="46" t="n">
        <f aca="false">+SUM('Quarterly Income Statement IFRS'!AL15:AO15)</f>
        <v>7227</v>
      </c>
      <c r="L15" s="46" t="n">
        <f aca="false">+SUM('Quarterly Income Statement IFRS'!AP15:AS15)</f>
        <v>15497.983</v>
      </c>
      <c r="M15" s="46" t="n">
        <v>16662.139</v>
      </c>
      <c r="N15" s="46" t="n">
        <v>16712.067</v>
      </c>
      <c r="O15" s="46" t="n">
        <f aca="false">+SUM('Quarterly Income Statement IFRS'!BB15:BE15)</f>
        <v>15317.0147207727</v>
      </c>
      <c r="P15" s="46" t="n">
        <f aca="false">+SUM('Quarterly Income Statement IFRS'!BF15:BG15)</f>
        <v>7109.2608708759</v>
      </c>
    </row>
    <row r="16" customFormat="false" ht="14.25" hidden="false" customHeight="false" outlineLevel="0" collapsed="false">
      <c r="A16" s="62" t="s">
        <v>164</v>
      </c>
      <c r="B16" s="46" t="n">
        <f aca="false">SUM('Quarterly Income Statement IFRS'!B16:E16)</f>
        <v>-10785.621834</v>
      </c>
      <c r="C16" s="46" t="n">
        <f aca="false">SUM('Quarterly Income Statement IFRS'!F16:I16)</f>
        <v>-7208</v>
      </c>
      <c r="D16" s="46" t="n">
        <f aca="false">SUM('Quarterly Income Statement IFRS'!J16:M16)</f>
        <v>-11369</v>
      </c>
      <c r="E16" s="46" t="n">
        <f aca="false">SUM('Quarterly Income Statement IFRS'!N16:Q16)</f>
        <v>-8419</v>
      </c>
      <c r="F16" s="46" t="n">
        <f aca="false">SUM('Quarterly Income Statement IFRS'!R16:U16)</f>
        <v>-11969</v>
      </c>
      <c r="G16" s="46" t="n">
        <f aca="false">SUM('Quarterly Income Statement IFRS'!V16:Y16)</f>
        <v>-18317</v>
      </c>
      <c r="H16" s="46" t="n">
        <f aca="false">SUM('Quarterly Income Statement IFRS'!Z16:AC16)</f>
        <v>-14157</v>
      </c>
      <c r="I16" s="46" t="n">
        <f aca="false">SUM('Quarterly Income Statement IFRS'!AD16:AG16)</f>
        <v>-17852</v>
      </c>
      <c r="J16" s="46" t="n">
        <f aca="false">+SUM('Quarterly Income Statement IFRS'!AH16:AK16)</f>
        <v>-16906</v>
      </c>
      <c r="K16" s="46" t="n">
        <f aca="false">+SUM('Quarterly Income Statement IFRS'!AL16:AO16)</f>
        <v>-15675</v>
      </c>
      <c r="L16" s="46" t="n">
        <f aca="false">+SUM('Quarterly Income Statement IFRS'!AP16:AS16)</f>
        <v>-24008.8</v>
      </c>
      <c r="M16" s="46" t="n">
        <v>-31310.62</v>
      </c>
      <c r="N16" s="46" t="n">
        <v>-45346.451</v>
      </c>
      <c r="O16" s="46" t="n">
        <f aca="false">+SUM('Quarterly Income Statement IFRS'!BB16:BE16)</f>
        <v>-49133.7892387727</v>
      </c>
      <c r="P16" s="46" t="n">
        <f aca="false">+SUM('Quarterly Income Statement IFRS'!BF16:BG16)</f>
        <v>-27450.9778028759</v>
      </c>
    </row>
    <row r="17" customFormat="false" ht="14.25" hidden="false" customHeight="false" outlineLevel="0" collapsed="false">
      <c r="A17" s="62" t="s">
        <v>165</v>
      </c>
      <c r="B17" s="46" t="n">
        <f aca="false">SUM('Quarterly Income Statement IFRS'!B17:E17)</f>
        <v>112.483226</v>
      </c>
      <c r="C17" s="46" t="n">
        <f aca="false">SUM('Quarterly Income Statement IFRS'!F17:I17)</f>
        <v>1496</v>
      </c>
      <c r="D17" s="46" t="n">
        <f aca="false">SUM('Quarterly Income Statement IFRS'!J17:M17)</f>
        <v>-5</v>
      </c>
      <c r="E17" s="46" t="n">
        <f aca="false">SUM('Quarterly Income Statement IFRS'!N17:Q17)</f>
        <v>-441</v>
      </c>
      <c r="F17" s="46" t="n">
        <f aca="false">SUM('Quarterly Income Statement IFRS'!R17:U17)</f>
        <v>-2711</v>
      </c>
      <c r="G17" s="46" t="n">
        <f aca="false">SUM('Quarterly Income Statement IFRS'!V17:Y17)</f>
        <v>-1681</v>
      </c>
      <c r="H17" s="46" t="n">
        <f aca="false">SUM('Quarterly Income Statement IFRS'!Z17:AC17)</f>
        <v>452</v>
      </c>
      <c r="I17" s="46" t="n">
        <f aca="false">SUM('Quarterly Income Statement IFRS'!AD17:AG17)</f>
        <v>-1085</v>
      </c>
      <c r="J17" s="46" t="n">
        <f aca="false">+SUM('Quarterly Income Statement IFRS'!AH17:AK17)</f>
        <v>-807</v>
      </c>
      <c r="K17" s="46" t="n">
        <f aca="false">+SUM('Quarterly Income Statement IFRS'!AL17:AO17)</f>
        <v>6697</v>
      </c>
      <c r="L17" s="46" t="n">
        <f aca="false">+SUM('Quarterly Income Statement IFRS'!AP17:AS17)</f>
        <v>-1778.685</v>
      </c>
      <c r="M17" s="46" t="n">
        <v>-4332.714</v>
      </c>
      <c r="N17" s="46" t="n">
        <v>-2602.116</v>
      </c>
      <c r="O17" s="46" t="n">
        <f aca="false">+SUM('Quarterly Income Statement IFRS'!BB17:BE17)</f>
        <v>-2570.43345600414</v>
      </c>
      <c r="P17" s="46" t="n">
        <f aca="false">+SUM('Quarterly Income Statement IFRS'!BF17:BG17)</f>
        <v>-714.847735581807</v>
      </c>
    </row>
    <row r="18" customFormat="false" ht="14.25" hidden="false" customHeight="false" outlineLevel="0" collapsed="false">
      <c r="A18" s="63" t="s">
        <v>166</v>
      </c>
      <c r="B18" s="46" t="n">
        <f aca="false">SUM('Quarterly Income Statement IFRS'!B18:E18)</f>
        <v>-825.214103</v>
      </c>
      <c r="C18" s="46" t="n">
        <f aca="false">SUM('Quarterly Income Statement IFRS'!F18:I18)</f>
        <v>-645</v>
      </c>
      <c r="D18" s="46" t="n">
        <f aca="false">SUM('Quarterly Income Statement IFRS'!J18:M18)</f>
        <v>-1822</v>
      </c>
      <c r="E18" s="46" t="n">
        <f aca="false">SUM('Quarterly Income Statement IFRS'!N18:Q18)</f>
        <v>-272</v>
      </c>
      <c r="F18" s="46" t="n">
        <f aca="false">SUM('Quarterly Income Statement IFRS'!R18:U18)</f>
        <v>125</v>
      </c>
      <c r="G18" s="46" t="n">
        <f aca="false">SUM('Quarterly Income Statement IFRS'!V18:Y18)</f>
        <v>42</v>
      </c>
      <c r="H18" s="46" t="n">
        <f aca="false">SUM('Quarterly Income Statement IFRS'!Z18:AC18)</f>
        <v>-2142</v>
      </c>
      <c r="I18" s="46" t="n">
        <f aca="false">SUM('Quarterly Income Statement IFRS'!AD18:AG18)</f>
        <v>-5063</v>
      </c>
      <c r="J18" s="46" t="n">
        <f aca="false">+SUM('Quarterly Income Statement IFRS'!AH18:AK18)</f>
        <v>-921</v>
      </c>
      <c r="K18" s="46" t="n">
        <f aca="false">+SUM('Quarterly Income Statement IFRS'!AL18:AO18)</f>
        <v>576</v>
      </c>
      <c r="L18" s="46" t="n">
        <f aca="false">+SUM('Quarterly Income Statement IFRS'!AP18:AS18)</f>
        <v>-805.002</v>
      </c>
      <c r="M18" s="46" t="n">
        <v>-3398.254</v>
      </c>
      <c r="N18" s="46" t="n">
        <v>420.622</v>
      </c>
      <c r="O18" s="46" t="n">
        <f aca="false">+SUM('Quarterly Income Statement IFRS'!BB18:BE18)</f>
        <v>1919.617819</v>
      </c>
      <c r="P18" s="46" t="n">
        <f aca="false">+SUM('Quarterly Income Statement IFRS'!BF18:BG18)</f>
        <v>2047.787176</v>
      </c>
    </row>
    <row r="19" customFormat="false" ht="13.5" hidden="false" customHeight="true" outlineLevel="0" collapsed="false">
      <c r="A19" s="64" t="s">
        <v>167</v>
      </c>
      <c r="B19" s="57" t="n">
        <f aca="false">SUM('Quarterly Income Statement IFRS'!B19:E19)</f>
        <v>-11055.6188312808</v>
      </c>
      <c r="C19" s="57" t="n">
        <f aca="false">SUM('Quarterly Income Statement IFRS'!F19:I19)</f>
        <v>-9861</v>
      </c>
      <c r="D19" s="57" t="n">
        <f aca="false">SUM('Quarterly Income Statement IFRS'!J19:M19)</f>
        <v>-5086</v>
      </c>
      <c r="E19" s="57" t="n">
        <f aca="false">SUM('Quarterly Income Statement IFRS'!N19:Q19)</f>
        <v>-10150</v>
      </c>
      <c r="F19" s="57" t="n">
        <f aca="false">SUM('Quarterly Income Statement IFRS'!R19:U19)</f>
        <v>-14458</v>
      </c>
      <c r="G19" s="57" t="n">
        <f aca="false">SUM('Quarterly Income Statement IFRS'!V19:Y19)</f>
        <v>-10678</v>
      </c>
      <c r="H19" s="57" t="n">
        <f aca="false">SUM('Quarterly Income Statement IFRS'!Z19:AC19)</f>
        <v>-10263</v>
      </c>
      <c r="I19" s="57" t="n">
        <f aca="false">SUM('Quarterly Income Statement IFRS'!AD19:AG19)</f>
        <v>-14430</v>
      </c>
      <c r="J19" s="57" t="n">
        <f aca="false">+SUM('Quarterly Income Statement IFRS'!AH19:AK19)</f>
        <v>-28994</v>
      </c>
      <c r="K19" s="57" t="n">
        <f aca="false">+SUM('Quarterly Income Statement IFRS'!AL19:AO19)</f>
        <v>-9443</v>
      </c>
      <c r="L19" s="57" t="n">
        <f aca="false">+SUM('Quarterly Income Statement IFRS'!AP19:AS19)</f>
        <v>-10512.647</v>
      </c>
      <c r="M19" s="57" t="n">
        <v>-13662.934</v>
      </c>
      <c r="N19" s="57" t="n">
        <v>-9433.618</v>
      </c>
      <c r="O19" s="57" t="n">
        <f aca="false">+SUM('Quarterly Income Statement IFRS'!BB19:BE19)</f>
        <v>-11454.3025840531</v>
      </c>
      <c r="P19" s="57" t="n">
        <f aca="false">+SUM('Quarterly Income Statement IFRS'!BF19:BG19)</f>
        <v>-6329.28870899666</v>
      </c>
    </row>
    <row r="20" customFormat="false" ht="14.25" hidden="false" customHeight="false" outlineLevel="0" collapsed="false">
      <c r="A20" s="43" t="s">
        <v>168</v>
      </c>
      <c r="B20" s="44" t="n">
        <f aca="false">SUM('Quarterly Income Statement IFRS'!B20:E20)</f>
        <v>-78174.5568942808</v>
      </c>
      <c r="C20" s="44" t="n">
        <f aca="false">SUM('Quarterly Income Statement IFRS'!F20:I20)</f>
        <v>-53145</v>
      </c>
      <c r="D20" s="44" t="n">
        <f aca="false">SUM('Quarterly Income Statement IFRS'!J20:M20)</f>
        <v>-77098</v>
      </c>
      <c r="E20" s="44" t="n">
        <f aca="false">SUM('Quarterly Income Statement IFRS'!N20:Q20)</f>
        <v>-79672.0579793652</v>
      </c>
      <c r="F20" s="44" t="n">
        <f aca="false">SUM('Quarterly Income Statement IFRS'!R20:U20)</f>
        <v>-99318</v>
      </c>
      <c r="G20" s="44" t="n">
        <f aca="false">SUM('Quarterly Income Statement IFRS'!V20:Y20)</f>
        <v>-68216</v>
      </c>
      <c r="H20" s="44" t="n">
        <f aca="false">SUM('Quarterly Income Statement IFRS'!Z20:AC20)</f>
        <v>-100862</v>
      </c>
      <c r="I20" s="44" t="n">
        <f aca="false">SUM('Quarterly Income Statement IFRS'!AD20:AG20)</f>
        <v>-82650</v>
      </c>
      <c r="J20" s="44" t="n">
        <f aca="false">+SUM('Quarterly Income Statement IFRS'!AH20:AK20)</f>
        <v>-117572</v>
      </c>
      <c r="K20" s="44" t="n">
        <f aca="false">+SUM('Quarterly Income Statement IFRS'!AL20:AO20)</f>
        <v>-91569</v>
      </c>
      <c r="L20" s="44" t="n">
        <f aca="false">+SUM('Quarterly Income Statement IFRS'!AP20:AS20)</f>
        <v>-123499.481</v>
      </c>
      <c r="M20" s="44" t="n">
        <v>-146544.047317</v>
      </c>
      <c r="N20" s="44" t="n">
        <v>-160195.877</v>
      </c>
      <c r="O20" s="44" t="n">
        <f aca="false">SUM(O13:O19)</f>
        <v>-174985.325766057</v>
      </c>
      <c r="P20" s="44" t="n">
        <f aca="false">+SUM('Quarterly Income Statement IFRS'!BF20:BG20)</f>
        <v>-85781.8850785785</v>
      </c>
    </row>
    <row r="21" customFormat="false" ht="14.25" hidden="false" customHeight="false" outlineLevel="0" collapsed="false">
      <c r="A21" s="62" t="s">
        <v>169</v>
      </c>
      <c r="B21" s="46" t="n">
        <f aca="false">SUM('Quarterly Income Statement IFRS'!B21:E21)</f>
        <v>68388.5926387192</v>
      </c>
      <c r="C21" s="46" t="n">
        <f aca="false">SUM('Quarterly Income Statement IFRS'!F21:I21)</f>
        <v>88949</v>
      </c>
      <c r="D21" s="46" t="n">
        <f aca="false">SUM('Quarterly Income Statement IFRS'!J21:M21)</f>
        <v>80598</v>
      </c>
      <c r="E21" s="46" t="n">
        <f aca="false">SUM('Quarterly Income Statement IFRS'!N21:Q21)</f>
        <v>83099</v>
      </c>
      <c r="F21" s="46" t="n">
        <f aca="false">SUM('Quarterly Income Statement IFRS'!R21:U21)</f>
        <v>45275</v>
      </c>
      <c r="G21" s="46" t="n">
        <f aca="false">SUM('Quarterly Income Statement IFRS'!V21:Y21)</f>
        <v>76996</v>
      </c>
      <c r="H21" s="46" t="n">
        <f aca="false">SUM('Quarterly Income Statement IFRS'!Z21:AC21)</f>
        <v>39831</v>
      </c>
      <c r="I21" s="46" t="n">
        <f aca="false">SUM('Quarterly Income Statement IFRS'!AD21:AG21)</f>
        <v>60288</v>
      </c>
      <c r="J21" s="46" t="n">
        <f aca="false">+SUM('Quarterly Income Statement IFRS'!AH21:AK21)</f>
        <v>10630</v>
      </c>
      <c r="K21" s="46" t="n">
        <f aca="false">+SUM('Quarterly Income Statement IFRS'!AL21:AO21)</f>
        <v>65678</v>
      </c>
      <c r="L21" s="46" t="n">
        <f aca="false">+SUM('Quarterly Income Statement IFRS'!AP21:AS21)</f>
        <v>54709.003</v>
      </c>
      <c r="M21" s="46" t="n">
        <v>54643.934</v>
      </c>
      <c r="N21" s="46" t="n">
        <v>52490.562</v>
      </c>
      <c r="O21" s="46" t="n">
        <f aca="false">+SUM('Quarterly Income Statement IFRS'!BB21:BE21)</f>
        <v>24414.1622589428</v>
      </c>
      <c r="P21" s="46" t="n">
        <f aca="false">+SUM('Quarterly Income Statement IFRS'!BF21:BG21)</f>
        <v>16502.6915514215</v>
      </c>
    </row>
    <row r="22" s="36" customFormat="true" ht="21" hidden="false" customHeight="true" outlineLevel="0" collapsed="false">
      <c r="A22" s="64" t="s">
        <v>170</v>
      </c>
      <c r="B22" s="57" t="n">
        <f aca="false">SUM('Quarterly Income Statement IFRS'!B22:E22)</f>
        <v>-19448.042824</v>
      </c>
      <c r="C22" s="57" t="n">
        <f aca="false">SUM('Quarterly Income Statement IFRS'!F22:I22)</f>
        <v>-19214</v>
      </c>
      <c r="D22" s="57" t="n">
        <f aca="false">SUM('Quarterly Income Statement IFRS'!J22:M22)</f>
        <v>-29163</v>
      </c>
      <c r="E22" s="57" t="n">
        <f aca="false">SUM('Quarterly Income Statement IFRS'!N22:Q22)</f>
        <v>-35554</v>
      </c>
      <c r="F22" s="57" t="n">
        <f aca="false">SUM('Quarterly Income Statement IFRS'!R22:U22)</f>
        <v>-13348</v>
      </c>
      <c r="G22" s="57" t="n">
        <f aca="false">SUM('Quarterly Income Statement IFRS'!V22:Y22)</f>
        <v>-6964</v>
      </c>
      <c r="H22" s="57" t="n">
        <f aca="false">SUM('Quarterly Income Statement IFRS'!Z22:AC22)</f>
        <v>-28713</v>
      </c>
      <c r="I22" s="57" t="n">
        <f aca="false">SUM('Quarterly Income Statement IFRS'!AD22:AG22)</f>
        <v>-35808</v>
      </c>
      <c r="J22" s="57" t="n">
        <f aca="false">+SUM('Quarterly Income Statement IFRS'!AH22:AK22)</f>
        <v>-8856</v>
      </c>
      <c r="K22" s="57" t="n">
        <f aca="false">+SUM('Quarterly Income Statement IFRS'!AL22:AO22)</f>
        <v>-29335</v>
      </c>
      <c r="L22" s="57" t="n">
        <f aca="false">+SUM('Quarterly Income Statement IFRS'!AP22:AS22)</f>
        <v>-17942.688</v>
      </c>
      <c r="M22" s="57" t="n">
        <v>-15925.081</v>
      </c>
      <c r="N22" s="57" t="n">
        <v>-20153.866</v>
      </c>
      <c r="O22" s="57" t="n">
        <f aca="false">+SUM('Quarterly Income Statement IFRS'!BB22:BE22)</f>
        <v>-6488.775556</v>
      </c>
      <c r="P22" s="57" t="n">
        <f aca="false">+SUM('Quarterly Income Statement IFRS'!BF22:BG22)</f>
        <v>-7628.463272</v>
      </c>
    </row>
    <row r="23" customFormat="false" ht="14.25" hidden="false" customHeight="false" outlineLevel="0" collapsed="false">
      <c r="A23" s="43" t="s">
        <v>171</v>
      </c>
      <c r="B23" s="44" t="n">
        <f aca="false">SUM('Quarterly Income Statement IFRS'!B23:E23)</f>
        <v>48939.5498147192</v>
      </c>
      <c r="C23" s="44" t="n">
        <f aca="false">SUM('Quarterly Income Statement IFRS'!F23:I23)</f>
        <v>69735</v>
      </c>
      <c r="D23" s="44" t="n">
        <f aca="false">SUM('Quarterly Income Statement IFRS'!J23:M23)</f>
        <v>51436</v>
      </c>
      <c r="E23" s="44" t="n">
        <f aca="false">SUM('Quarterly Income Statement IFRS'!N23:Q23)</f>
        <v>47545</v>
      </c>
      <c r="F23" s="44" t="n">
        <f aca="false">SUM('Quarterly Income Statement IFRS'!R23:U23)</f>
        <v>31927</v>
      </c>
      <c r="G23" s="44" t="n">
        <f aca="false">SUM('Quarterly Income Statement IFRS'!V23:Y23)</f>
        <v>70032</v>
      </c>
      <c r="H23" s="44" t="n">
        <f aca="false">SUM('Quarterly Income Statement IFRS'!Z23:AC23)</f>
        <v>11118</v>
      </c>
      <c r="I23" s="44" t="n">
        <f aca="false">SUM('Quarterly Income Statement IFRS'!AD23:AG23)</f>
        <v>24480</v>
      </c>
      <c r="J23" s="44" t="n">
        <f aca="false">+SUM('Quarterly Income Statement IFRS'!AH23:AK23)</f>
        <v>1774</v>
      </c>
      <c r="K23" s="44" t="n">
        <f aca="false">+SUM('Quarterly Income Statement IFRS'!AL23:AO23)</f>
        <v>36343</v>
      </c>
      <c r="L23" s="44" t="n">
        <f aca="false">+SUM('Quarterly Income Statement IFRS'!AP23:AS23)</f>
        <v>36766.315</v>
      </c>
      <c r="M23" s="44" t="n">
        <v>38718.853</v>
      </c>
      <c r="N23" s="44" t="n">
        <f aca="false">+N21+N22</f>
        <v>32336.696</v>
      </c>
      <c r="O23" s="44" t="n">
        <f aca="false">+O21+O22</f>
        <v>17925.3867029428</v>
      </c>
      <c r="P23" s="44" t="n">
        <f aca="false">+P21+P22</f>
        <v>8874.22827942152</v>
      </c>
    </row>
    <row r="24" s="36" customFormat="true" ht="15" hidden="false" customHeight="true" outlineLevel="0" collapsed="false">
      <c r="A24" s="43" t="s">
        <v>172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 t="n">
        <f aca="false">+SUM('Quarterly Income Statement IFRS'!AX24:BA24)</f>
        <v>390.041389</v>
      </c>
      <c r="O24" s="44" t="n">
        <f aca="false">+SUM('Quarterly Income Statement IFRS'!BB24:BE24)</f>
        <v>-167.312193</v>
      </c>
      <c r="P24" s="44" t="n">
        <f aca="false">+SUM('Quarterly Income Statement IFRS'!BF24:BG24)</f>
        <v>2174.504204</v>
      </c>
    </row>
    <row r="25" s="36" customFormat="true" ht="14.25" hidden="false" customHeight="false" outlineLevel="0" collapsed="false">
      <c r="A25" s="64" t="s">
        <v>173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 t="n">
        <f aca="false">+SUM('Quarterly Income Statement IFRS'!AX25:BA25)</f>
        <v>825.990920202642</v>
      </c>
      <c r="O25" s="57" t="n">
        <f aca="false">+SUM('Quarterly Income Statement IFRS'!BB25:BE25)</f>
        <v>789.058460942705</v>
      </c>
      <c r="P25" s="57" t="n">
        <f aca="false">+SUM('Quarterly Income Statement IFRS'!BF25:BG25)</f>
        <v>931.012330421528</v>
      </c>
    </row>
    <row r="26" customFormat="false" ht="28.5" hidden="false" customHeight="true" outlineLevel="0" collapsed="false">
      <c r="A26" s="65" t="s">
        <v>174</v>
      </c>
      <c r="B26" s="66" t="n">
        <f aca="false">SUM('Quarterly Income Statement IFRS'!B26:E26)</f>
        <v>45589.5841</v>
      </c>
      <c r="C26" s="66" t="n">
        <f aca="false">SUM('Quarterly Income Statement IFRS'!F26:I26)</f>
        <v>66431</v>
      </c>
      <c r="D26" s="66" t="n">
        <f aca="false">SUM('Quarterly Income Statement IFRS'!J26:M26)</f>
        <v>47539</v>
      </c>
      <c r="E26" s="66" t="n">
        <f aca="false">SUM('Quarterly Income Statement IFRS'!N26:Q26)</f>
        <v>42851</v>
      </c>
      <c r="F26" s="66" t="n">
        <f aca="false">SUM('Quarterly Income Statement IFRS'!R26:U26)</f>
        <v>26396</v>
      </c>
      <c r="G26" s="66" t="n">
        <f aca="false">SUM('Quarterly Income Statement IFRS'!V26:Y26)</f>
        <v>64896</v>
      </c>
      <c r="H26" s="66" t="n">
        <f aca="false">SUM('Quarterly Income Statement IFRS'!Z26:AC26)</f>
        <v>10685</v>
      </c>
      <c r="I26" s="66" t="n">
        <f aca="false">SUM('Quarterly Income Statement IFRS'!AD26:AG26)</f>
        <v>23107</v>
      </c>
      <c r="J26" s="66" t="n">
        <f aca="false">+SUM('Quarterly Income Statement IFRS'!AH26:AK26)</f>
        <v>460</v>
      </c>
      <c r="K26" s="66" t="n">
        <f aca="false">+SUM('Quarterly Income Statement IFRS'!AL26:AO26)</f>
        <v>34864</v>
      </c>
      <c r="L26" s="66" t="n">
        <f aca="false">+SUM('Quarterly Income Statement IFRS'!AP26:AS26)</f>
        <v>35501.64</v>
      </c>
      <c r="M26" s="66" t="n">
        <v>38150.872</v>
      </c>
      <c r="N26" s="66" t="n">
        <f aca="false">+SUM('Quarterly Income Statement IFRS'!AX26:BA26)</f>
        <v>31900.7465450001</v>
      </c>
      <c r="O26" s="66" t="n">
        <f aca="false">+SUM('Quarterly Income Statement IFRS'!BB26:BE26)</f>
        <v>16969.0160490001</v>
      </c>
      <c r="P26" s="66" t="n">
        <f aca="false">+SUM('Quarterly Income Statement IFRS'!BF26:BG26)</f>
        <v>10117.720153</v>
      </c>
    </row>
    <row r="27" s="31" customFormat="true" ht="14.25" hidden="false" customHeight="false" outlineLevel="0" collapsed="false">
      <c r="B27" s="67"/>
      <c r="C27" s="67"/>
      <c r="D27" s="67"/>
    </row>
    <row r="28" s="31" customFormat="true" ht="14.25" hidden="false" customHeight="false" outlineLevel="0" collapsed="false">
      <c r="B28" s="67"/>
      <c r="C28" s="67"/>
      <c r="D28" s="67"/>
    </row>
    <row r="29" customFormat="false" ht="8.25" hidden="false" customHeight="true" outlineLevel="0" collapsed="false">
      <c r="A29" s="68"/>
      <c r="D29" s="49"/>
      <c r="O29" s="31"/>
      <c r="P29" s="31"/>
    </row>
    <row r="30" customFormat="false" ht="18" hidden="false" customHeight="true" outlineLevel="0" collapsed="false">
      <c r="A30" s="34" t="s">
        <v>53</v>
      </c>
      <c r="D30" s="49"/>
      <c r="O30" s="31"/>
      <c r="P30" s="31"/>
    </row>
    <row r="31" customFormat="false" ht="15" hidden="false" customHeight="true" outlineLevel="0" collapsed="false">
      <c r="A31" s="69" t="s">
        <v>158</v>
      </c>
      <c r="D31" s="49"/>
      <c r="O31" s="31"/>
      <c r="P31" s="31"/>
    </row>
    <row r="32" customFormat="false" ht="15" hidden="false" customHeight="true" outlineLevel="0" collapsed="false">
      <c r="A32" s="69" t="s">
        <v>182</v>
      </c>
      <c r="D32" s="49"/>
      <c r="O32" s="31"/>
      <c r="P32" s="31"/>
    </row>
    <row r="33" customFormat="false" ht="14.25" hidden="false" customHeight="false" outlineLevel="0" collapsed="false">
      <c r="B33" s="37" t="n">
        <v>2012</v>
      </c>
      <c r="C33" s="37" t="n">
        <v>2013</v>
      </c>
      <c r="D33" s="37" t="n">
        <v>2014</v>
      </c>
      <c r="E33" s="37" t="n">
        <v>2015</v>
      </c>
      <c r="F33" s="37" t="n">
        <v>2016</v>
      </c>
      <c r="G33" s="37" t="n">
        <v>2017</v>
      </c>
      <c r="H33" s="37" t="n">
        <v>2018</v>
      </c>
      <c r="I33" s="37" t="n">
        <v>2019</v>
      </c>
      <c r="J33" s="37" t="n">
        <v>2020</v>
      </c>
      <c r="K33" s="37" t="n">
        <v>2021</v>
      </c>
      <c r="L33" s="37" t="n">
        <v>2022</v>
      </c>
      <c r="M33" s="37" t="n">
        <v>2023</v>
      </c>
      <c r="N33" s="37" t="n">
        <v>2024</v>
      </c>
      <c r="O33" s="37" t="n">
        <v>2025</v>
      </c>
      <c r="P33" s="37" t="n">
        <f aca="false">+P6</f>
        <v>2026</v>
      </c>
    </row>
    <row r="34" customFormat="false" ht="14.25" hidden="false" customHeight="false" outlineLevel="0" collapsed="false">
      <c r="A34" s="36" t="s">
        <v>175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customFormat="false" ht="14.25" hidden="false" customHeight="false" outlineLevel="0" collapsed="false">
      <c r="A35" s="71" t="s">
        <v>56</v>
      </c>
      <c r="B35" s="44" t="n">
        <f aca="false">SUM('Quarterly Income Statement IFRS'!B35:E35)</f>
        <v>330305.286104</v>
      </c>
      <c r="C35" s="44" t="n">
        <f aca="false">SUM('Quarterly Income Statement IFRS'!F35:I35)</f>
        <v>325263.863691</v>
      </c>
      <c r="D35" s="44" t="n">
        <f aca="false">SUM('Quarterly Income Statement IFRS'!J35:M35)</f>
        <v>342034.8139</v>
      </c>
      <c r="E35" s="44" t="n">
        <f aca="false">SUM('Quarterly Income Statement IFRS'!N35:Q35)</f>
        <v>394791.176962</v>
      </c>
      <c r="F35" s="44" t="n">
        <f aca="false">SUM('Quarterly Income Statement IFRS'!R35:U35)</f>
        <v>391756.353722</v>
      </c>
      <c r="G35" s="44" t="n">
        <f aca="false">SUM('Quarterly Income Statement IFRS'!V35:Y35)</f>
        <v>397667.554322</v>
      </c>
      <c r="H35" s="44" t="n">
        <f aca="false">SUM('Quarterly Income Statement IFRS'!Z35:AC35)</f>
        <v>398308.946689</v>
      </c>
      <c r="I35" s="44" t="n">
        <f aca="false">SUM('Quarterly Income Statement IFRS'!AD35:AG35)</f>
        <v>437200.219298</v>
      </c>
      <c r="J35" s="44" t="n">
        <f aca="false">SUM('Quarterly Income Statement IFRS'!AH35:AK35)</f>
        <v>423601.555221</v>
      </c>
      <c r="K35" s="44" t="n">
        <f aca="false">+SUM('Quarterly Income Statement IFRS'!AL35:AO35)</f>
        <v>537624.643792</v>
      </c>
      <c r="L35" s="44" t="n">
        <f aca="false">+SUM('Quarterly Income Statement IFRS'!AP35:AS35)</f>
        <v>622742.064496</v>
      </c>
      <c r="M35" s="44" t="n">
        <f aca="false">+SUM('Quarterly Income Statement IFRS'!AT35:AW35)</f>
        <v>751248.424816</v>
      </c>
      <c r="N35" s="44" t="n">
        <f aca="false">+SUM('Quarterly Income Statement IFRS'!AX35:BA35)</f>
        <v>737995.629627001</v>
      </c>
      <c r="O35" s="44" t="n">
        <f aca="false">+SUM('Quarterly Income Statement IFRS'!BB35:BE35)</f>
        <v>778301.214146483</v>
      </c>
      <c r="P35" s="44" t="n">
        <f aca="false">+SUM('Quarterly Income Statement IFRS'!BF35:BG35)</f>
        <v>398394.587768</v>
      </c>
    </row>
    <row r="36" customFormat="false" ht="14.25" hidden="false" customHeight="false" outlineLevel="0" collapsed="false">
      <c r="A36" s="45" t="s">
        <v>176</v>
      </c>
      <c r="B36" s="46" t="n">
        <f aca="false">SUM('Quarterly Income Statement IFRS'!B36:E36)</f>
        <v>132551.386636</v>
      </c>
      <c r="C36" s="46" t="n">
        <f aca="false">SUM('Quarterly Income Statement IFRS'!F36:I36)</f>
        <v>124666.359203</v>
      </c>
      <c r="D36" s="46" t="n">
        <f aca="false">SUM('Quarterly Income Statement IFRS'!J36:M36)</f>
        <v>113464.581033</v>
      </c>
      <c r="E36" s="46" t="n">
        <f aca="false">SUM('Quarterly Income Statement IFRS'!N36:Q36)</f>
        <v>127713.19093</v>
      </c>
      <c r="F36" s="46" t="n">
        <f aca="false">SUM('Quarterly Income Statement IFRS'!R36:U36)</f>
        <v>137530.880541</v>
      </c>
      <c r="G36" s="46" t="n">
        <f aca="false">SUM('Quarterly Income Statement IFRS'!V36:Y36)</f>
        <v>143481.398363</v>
      </c>
      <c r="H36" s="46" t="n">
        <f aca="false">SUM('Quarterly Income Statement IFRS'!Z36:AC36)</f>
        <v>127479.99348</v>
      </c>
      <c r="I36" s="46" t="n">
        <f aca="false">SUM('Quarterly Income Statement IFRS'!AD36:AG36)</f>
        <v>132759.872181</v>
      </c>
      <c r="J36" s="46" t="n">
        <f aca="false">SUM('Quarterly Income Statement IFRS'!AH36:AK36)</f>
        <v>123442.674764</v>
      </c>
      <c r="K36" s="46" t="n">
        <f aca="false">+SUM('Quarterly Income Statement IFRS'!AL36:AO36)</f>
        <v>135027.690538</v>
      </c>
      <c r="L36" s="46" t="n">
        <f aca="false">+SUM('Quarterly Income Statement IFRS'!AP36:AS36)</f>
        <v>160297.487147</v>
      </c>
      <c r="M36" s="46" t="n">
        <f aca="false">+SUM('Quarterly Income Statement IFRS'!AT36:AW36)</f>
        <v>176692.418348</v>
      </c>
      <c r="N36" s="46" t="n">
        <f aca="false">+SUM('Quarterly Income Statement IFRS'!AX36:BA36)</f>
        <v>206856.064821375</v>
      </c>
      <c r="O36" s="46" t="n">
        <f aca="false">+SUM('Quarterly Income Statement IFRS'!BB36:BE36)</f>
        <v>208007.530701021</v>
      </c>
      <c r="P36" s="46" t="n">
        <f aca="false">+SUM('Quarterly Income Statement IFRS'!BF36:BG36)</f>
        <v>103639.287918</v>
      </c>
    </row>
    <row r="37" customFormat="false" ht="14.25" hidden="false" customHeight="false" outlineLevel="0" collapsed="false">
      <c r="A37" s="45" t="s">
        <v>177</v>
      </c>
      <c r="B37" s="46" t="n">
        <f aca="false">SUM('Quarterly Income Statement IFRS'!B37:E37)</f>
        <v>197753.899468</v>
      </c>
      <c r="C37" s="46" t="n">
        <f aca="false">SUM('Quarterly Income Statement IFRS'!F37:I37)</f>
        <v>200597.504488</v>
      </c>
      <c r="D37" s="46" t="n">
        <f aca="false">SUM('Quarterly Income Statement IFRS'!J37:M37)</f>
        <v>228570.232867</v>
      </c>
      <c r="E37" s="46" t="n">
        <f aca="false">SUM('Quarterly Income Statement IFRS'!N37:Q37)</f>
        <v>267077.986032</v>
      </c>
      <c r="F37" s="46" t="n">
        <f aca="false">SUM('Quarterly Income Statement IFRS'!R37:U37)</f>
        <v>254225.473181</v>
      </c>
      <c r="G37" s="46" t="n">
        <f aca="false">SUM('Quarterly Income Statement IFRS'!V37:Y37)</f>
        <v>254186.155959</v>
      </c>
      <c r="H37" s="46" t="n">
        <f aca="false">SUM('Quarterly Income Statement IFRS'!Z37:AC37)</f>
        <v>270828.953209</v>
      </c>
      <c r="I37" s="46" t="n">
        <f aca="false">SUM('Quarterly Income Statement IFRS'!AD37:AG37)</f>
        <v>84884.12238076</v>
      </c>
      <c r="J37" s="46" t="n">
        <f aca="false">SUM('Quarterly Income Statement IFRS'!AH37:AK37)</f>
        <v>70455.1475230887</v>
      </c>
      <c r="K37" s="46" t="n">
        <f aca="false">+SUM('Quarterly Income Statement IFRS'!AL37:AO37)</f>
        <v>81919.291194599</v>
      </c>
      <c r="L37" s="46" t="n">
        <f aca="false">+SUM('Quarterly Income Statement IFRS'!AP37:AS37)</f>
        <v>116914.574388759</v>
      </c>
      <c r="M37" s="46" t="n">
        <f aca="false">+SUM('Quarterly Income Statement IFRS'!AT37:AW37)</f>
        <v>112624.49772513</v>
      </c>
      <c r="N37" s="46" t="n">
        <f aca="false">+SUM('Quarterly Income Statement IFRS'!AX37:BA37)</f>
        <v>138203.995805415</v>
      </c>
      <c r="O37" s="46" t="n">
        <f aca="false">+SUM('Quarterly Income Statement IFRS'!BB37:BE37)</f>
        <v>136869.95756013</v>
      </c>
      <c r="P37" s="46" t="n">
        <f aca="false">+SUM('Quarterly Income Statement IFRS'!BF37:BG37)</f>
        <v>74628.386336</v>
      </c>
    </row>
    <row r="38" customFormat="false" ht="17.25" hidden="false" customHeight="true" outlineLevel="0" collapsed="false">
      <c r="A38" s="45" t="s">
        <v>178</v>
      </c>
      <c r="B38" s="46" t="n">
        <f aca="false">SUM('Quarterly Income Statement IFRS'!B38:E38)</f>
        <v>0</v>
      </c>
      <c r="C38" s="46" t="n">
        <f aca="false">SUM('Quarterly Income Statement IFRS'!F38:I38)</f>
        <v>0</v>
      </c>
      <c r="D38" s="46" t="n">
        <f aca="false">SUM('Quarterly Income Statement IFRS'!J38:M38)</f>
        <v>0</v>
      </c>
      <c r="E38" s="46" t="n">
        <f aca="false">SUM('Quarterly Income Statement IFRS'!N38:Q38)</f>
        <v>0</v>
      </c>
      <c r="F38" s="46" t="n">
        <f aca="false">SUM('Quarterly Income Statement IFRS'!R38:U38)</f>
        <v>0</v>
      </c>
      <c r="G38" s="46" t="n">
        <f aca="false">SUM('Quarterly Income Statement IFRS'!V38:Y38)</f>
        <v>0</v>
      </c>
      <c r="H38" s="46" t="n">
        <f aca="false">SUM('Quarterly Income Statement IFRS'!Z38:AC38)</f>
        <v>0</v>
      </c>
      <c r="I38" s="46" t="n">
        <f aca="false">SUM('Quarterly Income Statement IFRS'!AD38:AG38)</f>
        <v>219556.22473624</v>
      </c>
      <c r="J38" s="46" t="n">
        <f aca="false">SUM('Quarterly Income Statement IFRS'!AH38:AK38)</f>
        <v>229703.732933911</v>
      </c>
      <c r="K38" s="46" t="n">
        <f aca="false">+SUM('Quarterly Income Statement IFRS'!AL38:AO38)</f>
        <v>320677.662059401</v>
      </c>
      <c r="L38" s="46" t="n">
        <f aca="false">+SUM('Quarterly Income Statement IFRS'!AP38:AS38)</f>
        <v>345530.002960241</v>
      </c>
      <c r="M38" s="46" t="n">
        <f aca="false">+SUM('Quarterly Income Statement IFRS'!AT38:AW38)</f>
        <v>461931.50874287</v>
      </c>
      <c r="N38" s="46" t="n">
        <f aca="false">+SUM('Quarterly Income Statement IFRS'!AX38:BA38)</f>
        <v>392935.569000211</v>
      </c>
      <c r="O38" s="46" t="n">
        <f aca="false">+SUM('Quarterly Income Statement IFRS'!BB38:BE38)</f>
        <v>433423.725885333</v>
      </c>
      <c r="P38" s="46" t="n">
        <f aca="false">+SUM('Quarterly Income Statement IFRS'!BF38:BG38)</f>
        <v>220126.913514</v>
      </c>
    </row>
    <row r="39" customFormat="false" ht="14.25" hidden="false" customHeight="false" outlineLevel="0" collapsed="false">
      <c r="A39" s="77" t="s">
        <v>160</v>
      </c>
      <c r="B39" s="46" t="n">
        <f aca="false">SUM('Quarterly Income Statement IFRS'!B39:E39)</f>
        <v>-248460.469532</v>
      </c>
      <c r="C39" s="46" t="n">
        <f aca="false">SUM('Quarterly Income Statement IFRS'!F39:I39)</f>
        <v>-246152.861386</v>
      </c>
      <c r="D39" s="46" t="n">
        <f aca="false">SUM('Quarterly Income Statement IFRS'!J39:M39)</f>
        <v>-264493.522774</v>
      </c>
      <c r="E39" s="46" t="n">
        <f aca="false">SUM('Quarterly Income Statement IFRS'!N39:Q39)</f>
        <v>-306630.316338</v>
      </c>
      <c r="F39" s="46" t="n">
        <f aca="false">SUM('Quarterly Income Statement IFRS'!R39:U39)</f>
        <v>-301815.49014</v>
      </c>
      <c r="G39" s="46" t="n">
        <f aca="false">SUM('Quarterly Income Statement IFRS'!V39:Y39)</f>
        <v>-302556.628658</v>
      </c>
      <c r="H39" s="46" t="n">
        <f aca="false">SUM('Quarterly Income Statement IFRS'!Z39:AC39)</f>
        <v>-309503.04907558</v>
      </c>
      <c r="I39" s="46" t="n">
        <f aca="false">SUM('Quarterly Income Statement IFRS'!AD39:AG39)</f>
        <v>-347979.30434</v>
      </c>
      <c r="J39" s="46" t="n">
        <f aca="false">SUM('Quarterly Income Statement IFRS'!AH39:AK39)</f>
        <v>-348199.800215</v>
      </c>
      <c r="K39" s="46" t="n">
        <f aca="false">+SUM('Quarterly Income Statement IFRS'!AL39:AO39)</f>
        <v>-441234.111364</v>
      </c>
      <c r="L39" s="46" t="n">
        <f aca="false">+SUM('Quarterly Income Statement IFRS'!AP39:AS39)</f>
        <v>-517438.614549</v>
      </c>
      <c r="M39" s="46" t="n">
        <f aca="false">+SUM('Quarterly Income Statement IFRS'!AT39:AW39)</f>
        <v>-635831.552536</v>
      </c>
      <c r="N39" s="46" t="n">
        <f aca="false">+SUM('Quarterly Income Statement IFRS'!AX39:BA39)</f>
        <v>-621425.867943795</v>
      </c>
      <c r="O39" s="46" t="n">
        <f aca="false">+SUM('Quarterly Income Statement IFRS'!BB39:BE39)</f>
        <v>-665082.579092981</v>
      </c>
      <c r="P39" s="46" t="n">
        <f aca="false">+SUM('Quarterly Income Statement IFRS'!BF39:BG39)</f>
        <v>-341049.0166</v>
      </c>
    </row>
    <row r="40" customFormat="false" ht="14.25" hidden="false" customHeight="false" outlineLevel="0" collapsed="false">
      <c r="A40" s="82" t="s">
        <v>161</v>
      </c>
      <c r="B40" s="83" t="n">
        <f aca="false">SUM('Quarterly Income Statement IFRS'!B40:E40)</f>
        <v>81844.8165720001</v>
      </c>
      <c r="C40" s="83" t="n">
        <f aca="false">SUM('Quarterly Income Statement IFRS'!F40:I40)</f>
        <v>79111.0023050002</v>
      </c>
      <c r="D40" s="83" t="n">
        <f aca="false">SUM('Quarterly Income Statement IFRS'!J40:M40)</f>
        <v>77541.2911260001</v>
      </c>
      <c r="E40" s="83" t="n">
        <f aca="false">SUM('Quarterly Income Statement IFRS'!N40:Q40)</f>
        <v>88160.8606239999</v>
      </c>
      <c r="F40" s="83" t="n">
        <f aca="false">SUM('Quarterly Income Statement IFRS'!R40:U40)</f>
        <v>89940.8635819999</v>
      </c>
      <c r="G40" s="83" t="n">
        <f aca="false">SUM('Quarterly Income Statement IFRS'!V40:Y40)</f>
        <v>95110.925664</v>
      </c>
      <c r="H40" s="83" t="n">
        <f aca="false">SUM('Quarterly Income Statement IFRS'!Z40:AC40)</f>
        <v>88805.8976134198</v>
      </c>
      <c r="I40" s="83" t="n">
        <f aca="false">SUM('Quarterly Income Statement IFRS'!AD40:AG40)</f>
        <v>89220.9149579999</v>
      </c>
      <c r="J40" s="83" t="n">
        <f aca="false">SUM('Quarterly Income Statement IFRS'!AH40:AK40)</f>
        <v>75401.755006</v>
      </c>
      <c r="K40" s="83" t="n">
        <f aca="false">+SUM('Quarterly Income Statement IFRS'!AL40:AO40)</f>
        <v>96390.532428</v>
      </c>
      <c r="L40" s="83" t="n">
        <f aca="false">+SUM('Quarterly Income Statement IFRS'!AP40:AS40)</f>
        <v>105303.449947</v>
      </c>
      <c r="M40" s="83" t="n">
        <f aca="false">+SUM('Quarterly Income Statement IFRS'!AT40:AW40)</f>
        <v>115416.87228</v>
      </c>
      <c r="N40" s="83" t="n">
        <f aca="false">+SUM('Quarterly Income Statement IFRS'!AX40:BA40)</f>
        <v>116569.761683206</v>
      </c>
      <c r="O40" s="83" t="n">
        <f aca="false">+SUM('Quarterly Income Statement IFRS'!BB40:BE40)</f>
        <v>113218.635053502</v>
      </c>
      <c r="P40" s="83" t="n">
        <f aca="false">+SUM('Quarterly Income Statement IFRS'!BF40:BG40)</f>
        <v>57345.5711679999</v>
      </c>
    </row>
    <row r="41" customFormat="false" ht="14.25" hidden="false" customHeight="false" outlineLevel="0" collapsed="false">
      <c r="A41" s="79" t="s">
        <v>163</v>
      </c>
      <c r="B41" s="57" t="n">
        <f aca="false">SUM('Quarterly Income Statement IFRS'!B41:E41)</f>
        <v>-29948.727105</v>
      </c>
      <c r="C41" s="57" t="n">
        <f aca="false">SUM('Quarterly Income Statement IFRS'!F41:I41)</f>
        <v>-29936.4321</v>
      </c>
      <c r="D41" s="57" t="n">
        <f aca="false">SUM('Quarterly Income Statement IFRS'!J41:M41)</f>
        <v>-32530.263953</v>
      </c>
      <c r="E41" s="57" t="n">
        <f aca="false">SUM('Quarterly Income Statement IFRS'!N41:Q41)</f>
        <v>-37399.109041</v>
      </c>
      <c r="F41" s="57" t="n">
        <f aca="false">SUM('Quarterly Income Statement IFRS'!R41:U41)</f>
        <v>-41252.101879</v>
      </c>
      <c r="G41" s="57" t="n">
        <f aca="false">SUM('Quarterly Income Statement IFRS'!V41:Y41)</f>
        <v>-44938.266942</v>
      </c>
      <c r="H41" s="57" t="n">
        <f aca="false">SUM('Quarterly Income Statement IFRS'!Z41:AC41)</f>
        <v>-45735.533665</v>
      </c>
      <c r="I41" s="57" t="n">
        <f aca="false">SUM('Quarterly Income Statement IFRS'!AD41:AG41)</f>
        <v>-47659.824503</v>
      </c>
      <c r="J41" s="57" t="n">
        <f aca="false">SUM('Quarterly Income Statement IFRS'!AH41:AK41)</f>
        <v>-40806.003766</v>
      </c>
      <c r="K41" s="57" t="n">
        <f aca="false">+SUM('Quarterly Income Statement IFRS'!AL41:AO41)</f>
        <v>-45020.471088</v>
      </c>
      <c r="L41" s="57" t="n">
        <f aca="false">+SUM('Quarterly Income Statement IFRS'!AP41:AS41)</f>
        <v>-56812.723176</v>
      </c>
      <c r="M41" s="57" t="n">
        <f aca="false">+SUM('Quarterly Income Statement IFRS'!AT41:AW41)</f>
        <v>-72456.637998</v>
      </c>
      <c r="N41" s="57" t="n">
        <f aca="false">+SUM('Quarterly Income Statement IFRS'!AX41:BA41)</f>
        <v>-67004.214495622</v>
      </c>
      <c r="O41" s="57" t="n">
        <f aca="false">+SUM('Quarterly Income Statement IFRS'!BB41:BE41)</f>
        <v>-74311.5688550969</v>
      </c>
      <c r="P41" s="57" t="n">
        <f aca="false">+SUM('Quarterly Income Statement IFRS'!BF41:BG41)</f>
        <v>-38179.930658</v>
      </c>
    </row>
    <row r="42" customFormat="false" ht="14.25" hidden="false" customHeight="false" outlineLevel="0" collapsed="false">
      <c r="A42" s="71" t="s">
        <v>43</v>
      </c>
      <c r="B42" s="44" t="n">
        <f aca="false">SUM('Quarterly Income Statement IFRS'!B42:E42)</f>
        <v>51896.0894670001</v>
      </c>
      <c r="C42" s="44" t="n">
        <f aca="false">SUM('Quarterly Income Statement IFRS'!F42:I42)</f>
        <v>49174.5702050001</v>
      </c>
      <c r="D42" s="44" t="n">
        <f aca="false">SUM('Quarterly Income Statement IFRS'!J42:M42)</f>
        <v>45011.0271730001</v>
      </c>
      <c r="E42" s="44" t="n">
        <f aca="false">SUM('Quarterly Income Statement IFRS'!N42:Q42)</f>
        <v>50761.7515829999</v>
      </c>
      <c r="F42" s="44" t="n">
        <f aca="false">SUM('Quarterly Income Statement IFRS'!R42:U42)</f>
        <v>48688.7617029999</v>
      </c>
      <c r="G42" s="44" t="n">
        <f aca="false">SUM('Quarterly Income Statement IFRS'!V42:Y42)</f>
        <v>50172.658722</v>
      </c>
      <c r="H42" s="44" t="n">
        <f aca="false">SUM('Quarterly Income Statement IFRS'!Z42:AC42)</f>
        <v>43070.3639484198</v>
      </c>
      <c r="I42" s="44" t="n">
        <f aca="false">SUM('Quarterly Income Statement IFRS'!AD42:AG42)</f>
        <v>41561.0904549999</v>
      </c>
      <c r="J42" s="44" t="n">
        <f aca="false">SUM('Quarterly Income Statement IFRS'!AH42:AK42)</f>
        <v>34595.75124</v>
      </c>
      <c r="K42" s="44" t="n">
        <f aca="false">+SUM('Quarterly Income Statement IFRS'!AL42:AO42)</f>
        <v>51370.06134</v>
      </c>
      <c r="L42" s="44" t="n">
        <f aca="false">+SUM('Quarterly Income Statement IFRS'!AP42:AS42)</f>
        <v>48490.726771</v>
      </c>
      <c r="M42" s="44" t="n">
        <f aca="false">+SUM('Quarterly Income Statement IFRS'!AT42:AW42)</f>
        <v>42960.234282</v>
      </c>
      <c r="N42" s="44" t="n">
        <f aca="false">+SUM('Quarterly Income Statement IFRS'!AX42:BA42)</f>
        <v>49565.5471875836</v>
      </c>
      <c r="O42" s="44" t="n">
        <f aca="false">+SUM('Quarterly Income Statement IFRS'!BB42:BE42)</f>
        <v>38907.0661984048</v>
      </c>
      <c r="P42" s="44" t="n">
        <f aca="false">+SUM('Quarterly Income Statement IFRS'!BF42:BG42)</f>
        <v>19165.6405099999</v>
      </c>
    </row>
    <row r="43" customFormat="false" ht="14.25" hidden="false" customHeight="false" outlineLevel="0" collapsed="false">
      <c r="A43" s="71" t="s">
        <v>61</v>
      </c>
      <c r="B43" s="44" t="n">
        <f aca="false">SUM('Quarterly Income Statement IFRS'!B43:E43)</f>
        <v>68393.5797130002</v>
      </c>
      <c r="C43" s="44" t="n">
        <f aca="false">SUM('Quarterly Income Statement IFRS'!F43:I43)</f>
        <v>61155</v>
      </c>
      <c r="D43" s="44" t="n">
        <f aca="false">SUM('Quarterly Income Statement IFRS'!J43:M43)</f>
        <v>56715.237009</v>
      </c>
      <c r="E43" s="44" t="n">
        <f aca="false">SUM('Quarterly Income Statement IFRS'!N43:Q43)</f>
        <v>63335.1755889999</v>
      </c>
      <c r="F43" s="44" t="n">
        <f aca="false">SUM('Quarterly Income Statement IFRS'!R43:U43)</f>
        <v>62765.9034029999</v>
      </c>
      <c r="G43" s="44" t="n">
        <f aca="false">SUM('Quarterly Income Statement IFRS'!V43:Y43)</f>
        <v>64667.553242</v>
      </c>
      <c r="H43" s="44" t="n">
        <f aca="false">SUM('Quarterly Income Statement IFRS'!Z43:AC43)</f>
        <v>56018.7357239998</v>
      </c>
      <c r="I43" s="44" t="n">
        <f aca="false">SUM('Quarterly Income Statement IFRS'!AD43:AG43)</f>
        <v>56880.4634859998</v>
      </c>
      <c r="J43" s="44" t="n">
        <f aca="false">SUM('Quarterly Income Statement IFRS'!AH43:AK43)</f>
        <v>52674.2544539997</v>
      </c>
      <c r="K43" s="44" t="n">
        <f aca="false">+SUM('Quarterly Income Statement IFRS'!AL43:AO43)</f>
        <v>73768.5036729998</v>
      </c>
      <c r="L43" s="44" t="n">
        <f aca="false">+SUM('Quarterly Income Statement IFRS'!AP43:AS43)</f>
        <v>73832.447299</v>
      </c>
      <c r="M43" s="44" t="n">
        <f aca="false">+SUM('Quarterly Income Statement IFRS'!AT43:AW43)</f>
        <v>68993.494974</v>
      </c>
      <c r="N43" s="44" t="n">
        <f aca="false">+SUM('Quarterly Income Statement IFRS'!AX43:BA43)</f>
        <v>72625.4441576426</v>
      </c>
      <c r="O43" s="44" t="n">
        <f aca="false">+SUM('Quarterly Income Statement IFRS'!BB43:BE43)</f>
        <v>64263.7311740313</v>
      </c>
      <c r="P43" s="44" t="n">
        <f aca="false">+SUM('Quarterly Income Statement IFRS'!BF43:BG43)</f>
        <v>31754.2279429999</v>
      </c>
    </row>
    <row r="44" customFormat="false" ht="14.25" hidden="false" customHeight="false" outlineLevel="0" collapsed="false">
      <c r="A44" s="75" t="s">
        <v>62</v>
      </c>
      <c r="B44" s="76" t="n">
        <f aca="false">B42/B35</f>
        <v>0.157115528119826</v>
      </c>
      <c r="C44" s="76" t="n">
        <f aca="false">C42/C35</f>
        <v>0.151183625647748</v>
      </c>
      <c r="D44" s="76" t="n">
        <f aca="false">D42/D35</f>
        <v>0.131597794562982</v>
      </c>
      <c r="E44" s="76" t="n">
        <f aca="false">E42/E35</f>
        <v>0.128578738698322</v>
      </c>
      <c r="F44" s="76" t="n">
        <f aca="false">F42/F35</f>
        <v>0.124283272601497</v>
      </c>
      <c r="G44" s="76" t="n">
        <f aca="false">G42/G35</f>
        <v>0.126167342989652</v>
      </c>
      <c r="H44" s="76" t="n">
        <f aca="false">H42/H35</f>
        <v>0.108133056780292</v>
      </c>
      <c r="I44" s="76" t="n">
        <f aca="false">I42/I35</f>
        <v>0.0950619158465505</v>
      </c>
      <c r="J44" s="76" t="n">
        <f aca="false">J42/J35</f>
        <v>0.0816705010017039</v>
      </c>
      <c r="K44" s="76" t="n">
        <f aca="false">K42/K35</f>
        <v>0.0955500495246539</v>
      </c>
      <c r="L44" s="76" t="n">
        <f aca="false">L42/L35</f>
        <v>0.0778664707839267</v>
      </c>
      <c r="M44" s="76" t="n">
        <f aca="false">M42/M35</f>
        <v>0.0571851239388915</v>
      </c>
      <c r="N44" s="76" t="n">
        <f aca="false">N42/N35</f>
        <v>0.0671623857889715</v>
      </c>
      <c r="O44" s="76" t="n">
        <f aca="false">O42/O35</f>
        <v>0.0499897282584506</v>
      </c>
      <c r="P44" s="76" t="n">
        <f aca="false">P42/P35</f>
        <v>0.0481071809167267</v>
      </c>
    </row>
    <row r="45" customFormat="false" ht="14.25" hidden="false" customHeight="false" outlineLevel="0" collapsed="false">
      <c r="A45" s="75" t="s">
        <v>63</v>
      </c>
      <c r="B45" s="76" t="n">
        <f aca="false">B43/B35</f>
        <v>0.207061717115438</v>
      </c>
      <c r="C45" s="76" t="n">
        <f aca="false">C43/C35</f>
        <v>0.188016582309608</v>
      </c>
      <c r="D45" s="76" t="n">
        <f aca="false">D43/D35</f>
        <v>0.16581714698078</v>
      </c>
      <c r="E45" s="76" t="n">
        <f aca="false">E43/E35</f>
        <v>0.160427028983721</v>
      </c>
      <c r="F45" s="76" t="n">
        <f aca="false">F43/F35</f>
        <v>0.160216682656639</v>
      </c>
      <c r="G45" s="76" t="n">
        <f aca="false">G43/G35</f>
        <v>0.162617122114109</v>
      </c>
      <c r="H45" s="76" t="n">
        <f aca="false">H43/H35</f>
        <v>0.140641419655932</v>
      </c>
      <c r="I45" s="76" t="n">
        <f aca="false">I43/I35</f>
        <v>0.130101635304143</v>
      </c>
      <c r="J45" s="76" t="n">
        <f aca="false">J43/J35</f>
        <v>0.124348586082312</v>
      </c>
      <c r="K45" s="76" t="n">
        <f aca="false">K43/K35</f>
        <v>0.137211908949508</v>
      </c>
      <c r="L45" s="76" t="n">
        <f aca="false">L43/L35</f>
        <v>0.118560237871123</v>
      </c>
      <c r="M45" s="76" t="n">
        <f aca="false">M43/M35</f>
        <v>0.0918384554229159</v>
      </c>
      <c r="N45" s="76" t="n">
        <f aca="false">N43/N35</f>
        <v>0.0984090436881707</v>
      </c>
      <c r="O45" s="76" t="n">
        <f aca="false">O43/O35</f>
        <v>0.0825692289899683</v>
      </c>
      <c r="P45" s="76" t="n">
        <f aca="false">P43/P35</f>
        <v>0.079705470199539</v>
      </c>
    </row>
    <row r="46" customFormat="false" ht="14.25" hidden="false" customHeight="false" outlineLevel="0" collapsed="false">
      <c r="A46" s="77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  <row r="47" customFormat="false" ht="14.25" hidden="false" customHeight="false" outlineLevel="0" collapsed="false">
      <c r="A47" s="78" t="s">
        <v>179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</row>
    <row r="48" customFormat="false" ht="14.25" hidden="false" customHeight="false" outlineLevel="0" collapsed="false">
      <c r="A48" s="71" t="s">
        <v>56</v>
      </c>
      <c r="B48" s="44" t="n">
        <f aca="false">SUM('Quarterly Income Statement IFRS'!B48:E48)</f>
        <v>48532.856737</v>
      </c>
      <c r="C48" s="44" t="n">
        <f aca="false">SUM('Quarterly Income Statement IFRS'!F48:I48)</f>
        <v>48176.25558601</v>
      </c>
      <c r="D48" s="44" t="n">
        <f aca="false">SUM('Quarterly Income Statement IFRS'!J48:M48)</f>
        <v>59927.90114056</v>
      </c>
      <c r="E48" s="44" t="n">
        <f aca="false">SUM('Quarterly Income Statement IFRS'!N48:Q48)</f>
        <v>47778.0314699989</v>
      </c>
      <c r="F48" s="44" t="n">
        <f aca="false">SUM('Quarterly Income Statement IFRS'!R48:U48)</f>
        <v>46606.6916859956</v>
      </c>
      <c r="G48" s="44" t="n">
        <f aca="false">SUM('Quarterly Income Statement IFRS'!V48:Y48)</f>
        <v>80157.815786</v>
      </c>
      <c r="H48" s="44" t="n">
        <f aca="false">SUM('Quarterly Income Statement IFRS'!Z48:AC48)</f>
        <v>82213.235413</v>
      </c>
      <c r="I48" s="44" t="n">
        <f aca="false">SUM('Quarterly Income Statement IFRS'!AD48:AG48)</f>
        <v>81337.403348</v>
      </c>
      <c r="J48" s="44" t="n">
        <f aca="false">SUM('Quarterly Income Statement IFRS'!AH48:AK48)</f>
        <v>85016.96019</v>
      </c>
      <c r="K48" s="44" t="n">
        <f aca="false">+SUM('Quarterly Income Statement IFRS'!AL48:AO48)</f>
        <v>82637.773826</v>
      </c>
      <c r="L48" s="44" t="n">
        <f aca="false">+SUM('Quarterly Income Statement IFRS'!AP48:AS48)</f>
        <v>95424.440127</v>
      </c>
      <c r="M48" s="44" t="n">
        <f aca="false">+SUM('Quarterly Income Statement IFRS'!AT48:AW48)</f>
        <v>105232.808406</v>
      </c>
      <c r="N48" s="44" t="n">
        <f aca="false">+SUM('Quarterly Income Statement IFRS'!AX48:BA48)</f>
        <v>134861.444688</v>
      </c>
      <c r="O48" s="44" t="n">
        <f aca="false">+SUM('Quarterly Income Statement IFRS'!BB48:BE48)</f>
        <v>148203.869793774</v>
      </c>
      <c r="P48" s="44" t="n">
        <f aca="false">+SUM('Quarterly Income Statement IFRS'!BF48:BG48)</f>
        <v>79107.22582</v>
      </c>
    </row>
    <row r="49" customFormat="false" ht="14.25" hidden="false" customHeight="false" outlineLevel="0" collapsed="false">
      <c r="A49" s="45" t="s">
        <v>176</v>
      </c>
      <c r="B49" s="46" t="n">
        <f aca="false">SUM('Quarterly Income Statement IFRS'!B49:E49)</f>
        <v>10949.259866</v>
      </c>
      <c r="C49" s="46" t="n">
        <f aca="false">SUM('Quarterly Income Statement IFRS'!F49:I49)</f>
        <v>11537.479275</v>
      </c>
      <c r="D49" s="46" t="n">
        <f aca="false">SUM('Quarterly Income Statement IFRS'!J49:M49)</f>
        <v>18968.24094</v>
      </c>
      <c r="E49" s="46" t="n">
        <f aca="false">SUM('Quarterly Income Statement IFRS'!N49:Q49)</f>
        <v>19062.7531734718</v>
      </c>
      <c r="F49" s="46" t="n">
        <f aca="false">SUM('Quarterly Income Statement IFRS'!R49:U49)</f>
        <v>15186.7405449945</v>
      </c>
      <c r="G49" s="46" t="n">
        <f aca="false">SUM('Quarterly Income Statement IFRS'!V49:Y49)</f>
        <v>15846.759066</v>
      </c>
      <c r="H49" s="46" t="n">
        <f aca="false">SUM('Quarterly Income Statement IFRS'!Z49:AC49)</f>
        <v>21487.231917</v>
      </c>
      <c r="I49" s="46" t="n">
        <f aca="false">SUM('Quarterly Income Statement IFRS'!AD49:AG49)</f>
        <v>15696.872837</v>
      </c>
      <c r="J49" s="46" t="n">
        <f aca="false">SUM('Quarterly Income Statement IFRS'!AH49:AK49)</f>
        <v>17569.731868</v>
      </c>
      <c r="K49" s="46" t="n">
        <f aca="false">+SUM('Quarterly Income Statement IFRS'!AL49:AO49)</f>
        <v>16861.717231</v>
      </c>
      <c r="L49" s="46" t="n">
        <f aca="false">+SUM('Quarterly Income Statement IFRS'!AP49:AS49)</f>
        <v>22233.538911</v>
      </c>
      <c r="M49" s="46" t="n">
        <f aca="false">+SUM('Quarterly Income Statement IFRS'!AT49:AW49)</f>
        <v>24903.427101</v>
      </c>
      <c r="N49" s="46" t="n">
        <f aca="false">+SUM('Quarterly Income Statement IFRS'!AX49:BA49)</f>
        <v>38533.221008</v>
      </c>
      <c r="O49" s="46" t="n">
        <f aca="false">+SUM('Quarterly Income Statement IFRS'!BB49:BE49)</f>
        <v>52226.0300818987</v>
      </c>
      <c r="P49" s="46" t="n">
        <f aca="false">+SUM('Quarterly Income Statement IFRS'!BF49:BG49)</f>
        <v>26584.115968</v>
      </c>
    </row>
    <row r="50" customFormat="false" ht="14.25" hidden="false" customHeight="false" outlineLevel="0" collapsed="false">
      <c r="A50" s="45" t="s">
        <v>177</v>
      </c>
      <c r="B50" s="46" t="n">
        <f aca="false">SUM('Quarterly Income Statement IFRS'!B50:E50)</f>
        <v>37583.596871</v>
      </c>
      <c r="C50" s="46" t="n">
        <f aca="false">SUM('Quarterly Income Statement IFRS'!F50:I50)</f>
        <v>36638.77631101</v>
      </c>
      <c r="D50" s="46" t="n">
        <f aca="false">SUM('Quarterly Income Statement IFRS'!J50:M50)</f>
        <v>40959.66020056</v>
      </c>
      <c r="E50" s="46" t="n">
        <f aca="false">SUM('Quarterly Income Statement IFRS'!N50:Q50)</f>
        <v>28715.2782965271</v>
      </c>
      <c r="F50" s="46" t="n">
        <f aca="false">SUM('Quarterly Income Statement IFRS'!R50:U50)</f>
        <v>31419.9511410011</v>
      </c>
      <c r="G50" s="46" t="n">
        <f aca="false">SUM('Quarterly Income Statement IFRS'!V50:Y50)</f>
        <v>64311.05672</v>
      </c>
      <c r="H50" s="46" t="n">
        <f aca="false">SUM('Quarterly Income Statement IFRS'!Z50:AC50)</f>
        <v>60726.003496</v>
      </c>
      <c r="I50" s="46" t="n">
        <f aca="false">SUM('Quarterly Income Statement IFRS'!AD50:AG50)</f>
        <v>65640.530511</v>
      </c>
      <c r="J50" s="46" t="n">
        <f aca="false">SUM('Quarterly Income Statement IFRS'!AH50:AK50)</f>
        <v>67447.228322</v>
      </c>
      <c r="K50" s="46" t="n">
        <f aca="false">+SUM('Quarterly Income Statement IFRS'!AL50:AO50)</f>
        <v>65776.056595</v>
      </c>
      <c r="L50" s="46" t="n">
        <f aca="false">+SUM('Quarterly Income Statement IFRS'!AP50:AS50)</f>
        <v>73190.901216</v>
      </c>
      <c r="M50" s="46" t="n">
        <f aca="false">+SUM('Quarterly Income Statement IFRS'!AT50:AW50)</f>
        <v>80329.381305</v>
      </c>
      <c r="N50" s="46" t="n">
        <f aca="false">+SUM('Quarterly Income Statement IFRS'!AX50:BA50)</f>
        <v>96328.22368</v>
      </c>
      <c r="O50" s="46" t="n">
        <f aca="false">+SUM('Quarterly Income Statement IFRS'!BB50:BE50)</f>
        <v>95977.8397058316</v>
      </c>
      <c r="P50" s="46" t="n">
        <f aca="false">+SUM('Quarterly Income Statement IFRS'!BF50:BG50)</f>
        <v>52523.109852</v>
      </c>
    </row>
    <row r="51" customFormat="false" ht="14.25" hidden="false" customHeight="false" outlineLevel="0" collapsed="false">
      <c r="A51" s="45" t="s">
        <v>178</v>
      </c>
      <c r="B51" s="46" t="n">
        <f aca="false">SUM('Quarterly Income Statement IFRS'!B51:E51)</f>
        <v>0</v>
      </c>
      <c r="C51" s="46" t="n">
        <f aca="false">SUM('Quarterly Income Statement IFRS'!F51:I51)</f>
        <v>0</v>
      </c>
      <c r="D51" s="46" t="n">
        <f aca="false">SUM('Quarterly Income Statement IFRS'!J51:M51)</f>
        <v>0</v>
      </c>
      <c r="E51" s="46" t="n">
        <f aca="false">SUM('Quarterly Income Statement IFRS'!N51:Q51)</f>
        <v>0</v>
      </c>
      <c r="F51" s="46" t="n">
        <f aca="false">SUM('Quarterly Income Statement IFRS'!R51:U51)</f>
        <v>0</v>
      </c>
      <c r="G51" s="46" t="n">
        <f aca="false">SUM('Quarterly Income Statement IFRS'!V51:Y51)</f>
        <v>0</v>
      </c>
      <c r="H51" s="46" t="n">
        <f aca="false">SUM('Quarterly Income Statement IFRS'!Z51:AC51)</f>
        <v>0</v>
      </c>
      <c r="I51" s="46" t="n">
        <f aca="false">SUM('Quarterly Income Statement IFRS'!AD51:AG51)</f>
        <v>0</v>
      </c>
      <c r="J51" s="46" t="n">
        <f aca="false">SUM('Quarterly Income Statement IFRS'!AH51:AK51)</f>
        <v>0</v>
      </c>
      <c r="K51" s="46" t="n">
        <f aca="false">+SUM('Quarterly Income Statement IFRS'!AL51:AO51)</f>
        <v>0</v>
      </c>
      <c r="L51" s="46" t="n">
        <f aca="false">+SUM('Quarterly Income Statement IFRS'!AP51:AS51)</f>
        <v>0</v>
      </c>
      <c r="M51" s="46" t="n">
        <f aca="false">+SUM('Quarterly Income Statement IFRS'!AT51:AW51)</f>
        <v>0</v>
      </c>
      <c r="N51" s="46" t="n">
        <f aca="false">+SUM('Quarterly Income Statement IFRS'!AX51:BA51)</f>
        <v>0</v>
      </c>
      <c r="O51" s="46" t="n">
        <f aca="false">+SUM('Quarterly Income Statement IFRS'!BB51:BE51)</f>
        <v>0</v>
      </c>
      <c r="P51" s="46" t="n">
        <f aca="false">+SUM('Quarterly Income Statement IFRS'!BF51:BG51)</f>
        <v>0</v>
      </c>
    </row>
    <row r="52" customFormat="false" ht="14.25" hidden="false" customHeight="false" outlineLevel="0" collapsed="false">
      <c r="A52" s="77" t="s">
        <v>160</v>
      </c>
      <c r="B52" s="46" t="n">
        <f aca="false">SUM('Quarterly Income Statement IFRS'!B52:E52)</f>
        <v>-42248.696115</v>
      </c>
      <c r="C52" s="46" t="n">
        <f aca="false">SUM('Quarterly Income Statement IFRS'!F52:I52)</f>
        <v>-38462.8456850593</v>
      </c>
      <c r="D52" s="46" t="n">
        <f aca="false">SUM('Quarterly Income Statement IFRS'!J52:M52)</f>
        <v>-48687.584544842</v>
      </c>
      <c r="E52" s="46" t="n">
        <f aca="false">SUM('Quarterly Income Statement IFRS'!N52:Q52)</f>
        <v>-37798.4162240034</v>
      </c>
      <c r="F52" s="46" t="n">
        <f aca="false">SUM('Quarterly Income Statement IFRS'!R52:U52)</f>
        <v>-37476.989818</v>
      </c>
      <c r="G52" s="46" t="n">
        <f aca="false">SUM('Quarterly Income Statement IFRS'!V52:Y52)</f>
        <v>-67325.195803</v>
      </c>
      <c r="H52" s="46" t="n">
        <f aca="false">SUM('Quarterly Income Statement IFRS'!Z52:AC52)</f>
        <v>-68956.527419</v>
      </c>
      <c r="I52" s="46" t="n">
        <f aca="false">SUM('Quarterly Income Statement IFRS'!AD52:AG52)</f>
        <v>-69379.730231</v>
      </c>
      <c r="J52" s="46" t="n">
        <f aca="false">SUM('Quarterly Income Statement IFRS'!AH52:AK52)</f>
        <v>-68824.246022</v>
      </c>
      <c r="K52" s="46" t="n">
        <f aca="false">+SUM('Quarterly Income Statement IFRS'!AL52:AO52)</f>
        <v>-66876.02207</v>
      </c>
      <c r="L52" s="46" t="n">
        <f aca="false">+SUM('Quarterly Income Statement IFRS'!AP52:AS52)</f>
        <v>-76596.258149</v>
      </c>
      <c r="M52" s="46" t="n">
        <f aca="false">+SUM('Quarterly Income Statement IFRS'!AT52:AW52)</f>
        <v>-86248.783788</v>
      </c>
      <c r="N52" s="46" t="n">
        <f aca="false">+SUM('Quarterly Income Statement IFRS'!AX52:BA52)</f>
        <v>-110136.538414</v>
      </c>
      <c r="O52" s="46" t="n">
        <f aca="false">+SUM('Quarterly Income Statement IFRS'!BB52:BE52)</f>
        <v>-122261.982216</v>
      </c>
      <c r="P52" s="46" t="n">
        <f aca="false">+SUM('Quarterly Income Statement IFRS'!BF52:BG52)</f>
        <v>-65956.0968</v>
      </c>
    </row>
    <row r="53" customFormat="false" ht="14.25" hidden="false" customHeight="false" outlineLevel="0" collapsed="false">
      <c r="A53" s="82" t="s">
        <v>161</v>
      </c>
      <c r="B53" s="83" t="n">
        <f aca="false">SUM('Quarterly Income Statement IFRS'!B53:E53)</f>
        <v>6284.160622</v>
      </c>
      <c r="C53" s="83" t="n">
        <f aca="false">SUM('Quarterly Income Statement IFRS'!F53:I53)</f>
        <v>9713.40990095069</v>
      </c>
      <c r="D53" s="83" t="n">
        <f aca="false">SUM('Quarterly Income Statement IFRS'!J53:M53)</f>
        <v>11240.316595718</v>
      </c>
      <c r="E53" s="83" t="n">
        <f aca="false">SUM('Quarterly Income Statement IFRS'!N53:Q53)</f>
        <v>9979.6152459955</v>
      </c>
      <c r="F53" s="83" t="n">
        <f aca="false">SUM('Quarterly Income Statement IFRS'!R53:U53)</f>
        <v>9129.70186799559</v>
      </c>
      <c r="G53" s="83" t="n">
        <f aca="false">SUM('Quarterly Income Statement IFRS'!V53:Y53)</f>
        <v>12832.619983</v>
      </c>
      <c r="H53" s="83" t="n">
        <f aca="false">SUM('Quarterly Income Statement IFRS'!Z53:AC53)</f>
        <v>13256.707994</v>
      </c>
      <c r="I53" s="83" t="n">
        <f aca="false">SUM('Quarterly Income Statement IFRS'!AD53:AG53)</f>
        <v>11957.673117</v>
      </c>
      <c r="J53" s="83" t="n">
        <f aca="false">SUM('Quarterly Income Statement IFRS'!AH53:AK53)</f>
        <v>16192.714168</v>
      </c>
      <c r="K53" s="83" t="n">
        <f aca="false">+SUM('Quarterly Income Statement IFRS'!AL53:AO53)</f>
        <v>15761.751756</v>
      </c>
      <c r="L53" s="83" t="n">
        <f aca="false">+SUM('Quarterly Income Statement IFRS'!AP53:AS53)</f>
        <v>18828.181978</v>
      </c>
      <c r="M53" s="83" t="n">
        <f aca="false">+SUM('Quarterly Income Statement IFRS'!AT53:AW53)</f>
        <v>18984.024618</v>
      </c>
      <c r="N53" s="83" t="n">
        <f aca="false">+SUM('Quarterly Income Statement IFRS'!AX53:BA53)</f>
        <v>24724.906274</v>
      </c>
      <c r="O53" s="83" t="n">
        <f aca="false">+SUM('Quarterly Income Statement IFRS'!BB53:BE53)</f>
        <v>25941.8875777736</v>
      </c>
      <c r="P53" s="83" t="n">
        <f aca="false">+SUM('Quarterly Income Statement IFRS'!BF53:BG53)</f>
        <v>13151.12902</v>
      </c>
    </row>
    <row r="54" customFormat="false" ht="14.25" hidden="false" customHeight="false" outlineLevel="0" collapsed="false">
      <c r="A54" s="79" t="s">
        <v>163</v>
      </c>
      <c r="B54" s="57" t="n">
        <f aca="false">SUM('Quarterly Income Statement IFRS'!B54:E54)</f>
        <v>-5330.176194</v>
      </c>
      <c r="C54" s="57" t="n">
        <f aca="false">SUM('Quarterly Income Statement IFRS'!F54:I54)</f>
        <v>-4555.558403</v>
      </c>
      <c r="D54" s="57" t="n">
        <f aca="false">SUM('Quarterly Income Statement IFRS'!J54:M54)</f>
        <v>-5065.26408853</v>
      </c>
      <c r="E54" s="57" t="n">
        <f aca="false">SUM('Quarterly Income Statement IFRS'!N54:Q54)</f>
        <v>-4501.8926429976</v>
      </c>
      <c r="F54" s="57" t="n">
        <f aca="false">SUM('Quarterly Income Statement IFRS'!R54:U54)</f>
        <v>-4672.477717</v>
      </c>
      <c r="G54" s="57" t="n">
        <f aca="false">SUM('Quarterly Income Statement IFRS'!V54:Y54)</f>
        <v>-7575.705172</v>
      </c>
      <c r="H54" s="57" t="n">
        <f aca="false">SUM('Quarterly Income Statement IFRS'!Z54:AC54)</f>
        <v>-8523.980921</v>
      </c>
      <c r="I54" s="57" t="n">
        <f aca="false">SUM('Quarterly Income Statement IFRS'!AD54:AG54)</f>
        <v>-8298.976571</v>
      </c>
      <c r="J54" s="57" t="n">
        <f aca="false">SUM('Quarterly Income Statement IFRS'!AH54:AK54)</f>
        <v>-9338.531919</v>
      </c>
      <c r="K54" s="57" t="n">
        <f aca="false">+SUM('Quarterly Income Statement IFRS'!AL54:AO54)</f>
        <v>-8990.474201</v>
      </c>
      <c r="L54" s="57" t="n">
        <f aca="false">+SUM('Quarterly Income Statement IFRS'!AP54:AS54)</f>
        <v>-10114.253967</v>
      </c>
      <c r="M54" s="57" t="n">
        <f aca="false">+SUM('Quarterly Income Statement IFRS'!AT54:AW54)</f>
        <v>-10670.589871</v>
      </c>
      <c r="N54" s="57" t="n">
        <f aca="false">+SUM('Quarterly Income Statement IFRS'!AX54:BA54)</f>
        <v>-13643.857779</v>
      </c>
      <c r="O54" s="57" t="n">
        <f aca="false">+SUM('Quarterly Income Statement IFRS'!BB54:BE54)</f>
        <v>-15448.634214</v>
      </c>
      <c r="P54" s="57" t="n">
        <f aca="false">+SUM('Quarterly Income Statement IFRS'!BF54:BG54)</f>
        <v>-8588.211593</v>
      </c>
    </row>
    <row r="55" customFormat="false" ht="14.25" hidden="false" customHeight="false" outlineLevel="0" collapsed="false">
      <c r="A55" s="71" t="s">
        <v>43</v>
      </c>
      <c r="B55" s="44" t="n">
        <f aca="false">SUM('Quarterly Income Statement IFRS'!B55:E55)</f>
        <v>953.984428</v>
      </c>
      <c r="C55" s="44" t="n">
        <f aca="false">SUM('Quarterly Income Statement IFRS'!F55:I55)</f>
        <v>5157.85149795069</v>
      </c>
      <c r="D55" s="44" t="n">
        <f aca="false">SUM('Quarterly Income Statement IFRS'!J55:M55)</f>
        <v>6175.05250718802</v>
      </c>
      <c r="E55" s="44" t="n">
        <f aca="false">SUM('Quarterly Income Statement IFRS'!N55:Q55)</f>
        <v>5477.7226029979</v>
      </c>
      <c r="F55" s="44" t="n">
        <f aca="false">SUM('Quarterly Income Statement IFRS'!R55:U55)</f>
        <v>4457.22415099559</v>
      </c>
      <c r="G55" s="44" t="n">
        <f aca="false">SUM('Quarterly Income Statement IFRS'!V55:Y55)</f>
        <v>5256.91481099998</v>
      </c>
      <c r="H55" s="44" t="n">
        <f aca="false">SUM('Quarterly Income Statement IFRS'!Z55:AC55)</f>
        <v>4732.727073</v>
      </c>
      <c r="I55" s="44" t="n">
        <f aca="false">SUM('Quarterly Income Statement IFRS'!AD55:AG55)</f>
        <v>3658.69654599999</v>
      </c>
      <c r="J55" s="44" t="n">
        <f aca="false">SUM('Quarterly Income Statement IFRS'!AH55:AK55)</f>
        <v>6854.18224899998</v>
      </c>
      <c r="K55" s="44" t="n">
        <f aca="false">+SUM('Quarterly Income Statement IFRS'!AL55:AO55)</f>
        <v>6771.277555</v>
      </c>
      <c r="L55" s="44" t="n">
        <f aca="false">+SUM('Quarterly Income Statement IFRS'!AP55:AS55)</f>
        <v>8713.92801100002</v>
      </c>
      <c r="M55" s="44" t="n">
        <f aca="false">+SUM('Quarterly Income Statement IFRS'!AT55:AW55)</f>
        <v>8313.43474700001</v>
      </c>
      <c r="N55" s="44" t="n">
        <f aca="false">+SUM('Quarterly Income Statement IFRS'!AX55:BA55)</f>
        <v>11081.048495</v>
      </c>
      <c r="O55" s="44" t="n">
        <f aca="false">+SUM('Quarterly Income Statement IFRS'!BB55:BE55)</f>
        <v>10493.2533637736</v>
      </c>
      <c r="P55" s="44" t="n">
        <f aca="false">+SUM('Quarterly Income Statement IFRS'!BF55:BG55)</f>
        <v>4562.91742699999</v>
      </c>
    </row>
    <row r="56" customFormat="false" ht="14.25" hidden="false" customHeight="false" outlineLevel="0" collapsed="false">
      <c r="A56" s="71" t="s">
        <v>61</v>
      </c>
      <c r="B56" s="44" t="n">
        <f aca="false">SUM('Quarterly Income Statement IFRS'!B56:E56)</f>
        <v>7181.993312</v>
      </c>
      <c r="C56" s="44" t="n">
        <f aca="false">SUM('Quarterly Income Statement IFRS'!F56:I56)</f>
        <v>12938.7720519507</v>
      </c>
      <c r="D56" s="44" t="n">
        <f aca="false">SUM('Quarterly Income Statement IFRS'!J56:M56)</f>
        <v>15212.503353188</v>
      </c>
      <c r="E56" s="44" t="n">
        <f aca="false">SUM('Quarterly Income Statement IFRS'!N56:Q56)</f>
        <v>7646.26995700929</v>
      </c>
      <c r="F56" s="44" t="n">
        <f aca="false">SUM('Quarterly Income Statement IFRS'!R56:U56)</f>
        <v>6826.6669259956</v>
      </c>
      <c r="G56" s="44" t="n">
        <f aca="false">SUM('Quarterly Income Statement IFRS'!V56:Y56)</f>
        <v>10116.867513</v>
      </c>
      <c r="H56" s="44" t="n">
        <f aca="false">SUM('Quarterly Income Statement IFRS'!Z56:AC56)</f>
        <v>10126.772075</v>
      </c>
      <c r="I56" s="44" t="n">
        <f aca="false">SUM('Quarterly Income Statement IFRS'!AD56:AG56)</f>
        <v>7792.60069800001</v>
      </c>
      <c r="J56" s="44" t="n">
        <f aca="false">SUM('Quarterly Income Statement IFRS'!AH56:AK56)</f>
        <v>10965.770529</v>
      </c>
      <c r="K56" s="44" t="n">
        <f aca="false">+SUM('Quarterly Income Statement IFRS'!AL56:AO56)</f>
        <v>10444.715466</v>
      </c>
      <c r="L56" s="44" t="n">
        <f aca="false">+SUM('Quarterly Income Statement IFRS'!AP56:AS56)</f>
        <v>12902.642901</v>
      </c>
      <c r="M56" s="44" t="n">
        <f aca="false">+SUM('Quarterly Income Statement IFRS'!AT56:AW56)</f>
        <v>13002.866781</v>
      </c>
      <c r="N56" s="44" t="n">
        <f aca="false">+SUM('Quarterly Income Statement IFRS'!AX56:BA56)</f>
        <v>16431.492208</v>
      </c>
      <c r="O56" s="44" t="n">
        <f aca="false">+SUM('Quarterly Income Statement IFRS'!BB56:BE56)</f>
        <v>15441.150051</v>
      </c>
      <c r="P56" s="44" t="n">
        <f aca="false">+SUM('Quarterly Income Statement IFRS'!BF56:BG56)</f>
        <v>7257.238861</v>
      </c>
    </row>
    <row r="57" customFormat="false" ht="14.25" hidden="false" customHeight="false" outlineLevel="0" collapsed="false">
      <c r="A57" s="75" t="s">
        <v>62</v>
      </c>
      <c r="B57" s="76" t="n">
        <f aca="false">B55/B48</f>
        <v>0.0196564655810321</v>
      </c>
      <c r="C57" s="76" t="n">
        <f aca="false">C55/C48</f>
        <v>0.107062108401976</v>
      </c>
      <c r="D57" s="76" t="n">
        <f aca="false">D55/D48</f>
        <v>0.103041361196758</v>
      </c>
      <c r="E57" s="76" t="n">
        <f aca="false">E55/E48</f>
        <v>0.11464939920008</v>
      </c>
      <c r="F57" s="76" t="n">
        <f aca="false">F55/F48</f>
        <v>0.0956348539180888</v>
      </c>
      <c r="G57" s="76" t="n">
        <f aca="false">G55/G48</f>
        <v>0.0655820615800528</v>
      </c>
      <c r="H57" s="76" t="n">
        <f aca="false">H55/H48</f>
        <v>0.0575664860922338</v>
      </c>
      <c r="I57" s="76" t="n">
        <f aca="false">I55/I48</f>
        <v>0.0449817229884553</v>
      </c>
      <c r="J57" s="76" t="n">
        <f aca="false">J55/J48</f>
        <v>0.0806213517124339</v>
      </c>
      <c r="K57" s="76" t="n">
        <f aca="false">K55/K48</f>
        <v>0.0819392541872853</v>
      </c>
      <c r="L57" s="76" t="n">
        <f aca="false">L55/L48</f>
        <v>0.0913175702095049</v>
      </c>
      <c r="M57" s="76" t="n">
        <f aca="false">M55/M48</f>
        <v>0.0790004075052891</v>
      </c>
      <c r="N57" s="76" t="n">
        <f aca="false">N55/N48</f>
        <v>0.0821661707735361</v>
      </c>
      <c r="O57" s="76" t="n">
        <f aca="false">O55/O48</f>
        <v>0.0708028297666922</v>
      </c>
      <c r="P57" s="76" t="n">
        <f aca="false">P55/P48</f>
        <v>0.0576801598046482</v>
      </c>
    </row>
    <row r="58" customFormat="false" ht="14.25" hidden="false" customHeight="false" outlineLevel="0" collapsed="false">
      <c r="A58" s="75" t="s">
        <v>63</v>
      </c>
      <c r="B58" s="76" t="n">
        <f aca="false">B56/B48</f>
        <v>0.147982084609593</v>
      </c>
      <c r="C58" s="76" t="n">
        <f aca="false">C56/C48</f>
        <v>0.268571558635371</v>
      </c>
      <c r="D58" s="76" t="n">
        <f aca="false">D56/D48</f>
        <v>0.253846756913901</v>
      </c>
      <c r="E58" s="76" t="n">
        <f aca="false">E56/E48</f>
        <v>0.160037358630202</v>
      </c>
      <c r="F58" s="76" t="n">
        <f aca="false">F56/F48</f>
        <v>0.146473964983163</v>
      </c>
      <c r="G58" s="76" t="n">
        <f aca="false">G56/G48</f>
        <v>0.126211866101857</v>
      </c>
      <c r="H58" s="76" t="n">
        <f aca="false">H56/H48</f>
        <v>0.123176907272022</v>
      </c>
      <c r="I58" s="76" t="n">
        <f aca="false">I56/I48</f>
        <v>0.0958058700824217</v>
      </c>
      <c r="J58" s="76" t="n">
        <f aca="false">J56/J48</f>
        <v>0.128983328791022</v>
      </c>
      <c r="K58" s="76" t="n">
        <f aca="false">K56/K48</f>
        <v>0.126391539636488</v>
      </c>
      <c r="L58" s="76" t="n">
        <f aca="false">L56/L48</f>
        <v>0.135213189449453</v>
      </c>
      <c r="M58" s="76" t="n">
        <f aca="false">M56/M48</f>
        <v>0.123562860080988</v>
      </c>
      <c r="N58" s="76" t="n">
        <f aca="false">N56/N48</f>
        <v>0.121839805631728</v>
      </c>
      <c r="O58" s="76" t="n">
        <f aca="false">O56/O48</f>
        <v>0.104188575321862</v>
      </c>
      <c r="P58" s="76" t="n">
        <f aca="false">P56/P48</f>
        <v>0.0917392663662997</v>
      </c>
    </row>
    <row r="59" customFormat="false" ht="14.25" hidden="false" customHeight="false" outlineLevel="0" collapsed="false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</row>
    <row r="60" customFormat="false" ht="14.25" hidden="false" customHeight="false" outlineLevel="0" collapsed="false">
      <c r="A60" s="78" t="s">
        <v>180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customFormat="false" ht="14.25" hidden="false" customHeight="false" outlineLevel="0" collapsed="false">
      <c r="A61" s="71" t="s">
        <v>56</v>
      </c>
      <c r="B61" s="44" t="n">
        <f aca="false">SUM('Quarterly Income Statement IFRS'!B61:E61)</f>
        <v>72488.629316</v>
      </c>
      <c r="C61" s="44" t="n">
        <f aca="false">SUM('Quarterly Income Statement IFRS'!F61:I61)</f>
        <v>81295.205328</v>
      </c>
      <c r="D61" s="44" t="n">
        <f aca="false">SUM('Quarterly Income Statement IFRS'!J61:M61)</f>
        <v>93173.171655</v>
      </c>
      <c r="E61" s="44" t="n">
        <f aca="false">SUM('Quarterly Income Statement IFRS'!N61:Q61)</f>
        <v>104673.749767</v>
      </c>
      <c r="F61" s="44" t="n">
        <f aca="false">SUM('Quarterly Income Statement IFRS'!R61:U61)</f>
        <v>99156.744397</v>
      </c>
      <c r="G61" s="44" t="n">
        <f aca="false">SUM('Quarterly Income Statement IFRS'!V61:Y61)</f>
        <v>92500.067974</v>
      </c>
      <c r="H61" s="44" t="n">
        <f aca="false">SUM('Quarterly Income Statement IFRS'!Z61:AC61)</f>
        <v>90941.880524</v>
      </c>
      <c r="I61" s="44" t="n">
        <f aca="false">SUM('Quarterly Income Statement IFRS'!AD61:AG61)</f>
        <v>68750.051775</v>
      </c>
      <c r="J61" s="44" t="n">
        <f aca="false">SUM('Quarterly Income Statement IFRS'!AH61:AK61)</f>
        <v>67698.933846</v>
      </c>
      <c r="K61" s="44" t="n">
        <f aca="false">+SUM('Quarterly Income Statement IFRS'!AL61:AO61)</f>
        <v>69700.68222</v>
      </c>
      <c r="L61" s="44" t="n">
        <f aca="false">+SUM('Quarterly Income Statement IFRS'!AP61:AS61)</f>
        <v>88795.769049</v>
      </c>
      <c r="M61" s="44" t="n">
        <f aca="false">+SUM('Quarterly Income Statement IFRS'!AT61:AW61)</f>
        <v>114247.170833</v>
      </c>
      <c r="N61" s="44" t="n">
        <f aca="false">+SUM('Quarterly Income Statement IFRS'!AX61:BA61)</f>
        <v>135917.482643</v>
      </c>
      <c r="O61" s="44" t="n">
        <f aca="false">+SUM('Quarterly Income Statement IFRS'!BB61:BE61)</f>
        <v>113838.189110924</v>
      </c>
      <c r="P61" s="44" t="n">
        <f aca="false">+SUM('Quarterly Income Statement IFRS'!BF61:BG61)</f>
        <v>50971.335057</v>
      </c>
    </row>
    <row r="62" customFormat="false" ht="14.25" hidden="false" customHeight="false" outlineLevel="0" collapsed="false">
      <c r="A62" s="45" t="s">
        <v>176</v>
      </c>
      <c r="B62" s="46" t="n">
        <f aca="false">SUM('Quarterly Income Statement IFRS'!B62:E62)</f>
        <v>17421.468441</v>
      </c>
      <c r="C62" s="46" t="n">
        <f aca="false">SUM('Quarterly Income Statement IFRS'!F62:I62)</f>
        <v>21592.579535</v>
      </c>
      <c r="D62" s="46" t="n">
        <f aca="false">SUM('Quarterly Income Statement IFRS'!J62:M62)</f>
        <v>21116.490606</v>
      </c>
      <c r="E62" s="46" t="n">
        <f aca="false">SUM('Quarterly Income Statement IFRS'!N62:Q62)</f>
        <v>25176.593428</v>
      </c>
      <c r="F62" s="46" t="n">
        <f aca="false">SUM('Quarterly Income Statement IFRS'!R62:U62)</f>
        <v>26808.705462</v>
      </c>
      <c r="G62" s="46" t="n">
        <f aca="false">SUM('Quarterly Income Statement IFRS'!V62:Y62)</f>
        <v>26795.888225</v>
      </c>
      <c r="H62" s="46" t="n">
        <f aca="false">SUM('Quarterly Income Statement IFRS'!Z62:AC62)</f>
        <v>28078.054244</v>
      </c>
      <c r="I62" s="46" t="n">
        <f aca="false">SUM('Quarterly Income Statement IFRS'!AD62:AG62)</f>
        <v>28285.006915</v>
      </c>
      <c r="J62" s="46" t="n">
        <f aca="false">SUM('Quarterly Income Statement IFRS'!AH62:AK62)</f>
        <v>32833.349976</v>
      </c>
      <c r="K62" s="46" t="n">
        <f aca="false">+SUM('Quarterly Income Statement IFRS'!AL62:AO62)</f>
        <v>36824.989567</v>
      </c>
      <c r="L62" s="46" t="n">
        <f aca="false">+SUM('Quarterly Income Statement IFRS'!AP62:AS62)</f>
        <v>42272.54656</v>
      </c>
      <c r="M62" s="46" t="n">
        <f aca="false">+SUM('Quarterly Income Statement IFRS'!AT62:AW62)</f>
        <v>52567.432855</v>
      </c>
      <c r="N62" s="46" t="n">
        <f aca="false">+SUM('Quarterly Income Statement IFRS'!AX62:BA62)</f>
        <v>62609.128353</v>
      </c>
      <c r="O62" s="46" t="n">
        <f aca="false">+SUM('Quarterly Income Statement IFRS'!BB62:BE62)</f>
        <v>65639.4099967237</v>
      </c>
      <c r="P62" s="46" t="n">
        <f aca="false">+SUM('Quarterly Income Statement IFRS'!BF62:BG62)</f>
        <v>29530.778038</v>
      </c>
    </row>
    <row r="63" customFormat="false" ht="14.25" hidden="false" customHeight="false" outlineLevel="0" collapsed="false">
      <c r="A63" s="45" t="s">
        <v>177</v>
      </c>
      <c r="B63" s="46" t="n">
        <f aca="false">SUM('Quarterly Income Statement IFRS'!B63:E63)</f>
        <v>55067.160875</v>
      </c>
      <c r="C63" s="46" t="n">
        <f aca="false">SUM('Quarterly Income Statement IFRS'!F63:I63)</f>
        <v>59702.625793</v>
      </c>
      <c r="D63" s="46" t="n">
        <f aca="false">SUM('Quarterly Income Statement IFRS'!J63:M63)</f>
        <v>72056.681049</v>
      </c>
      <c r="E63" s="46" t="n">
        <f aca="false">SUM('Quarterly Income Statement IFRS'!N63:Q63)</f>
        <v>79497.156339</v>
      </c>
      <c r="F63" s="46" t="n">
        <f aca="false">SUM('Quarterly Income Statement IFRS'!R63:U63)</f>
        <v>72348.038935</v>
      </c>
      <c r="G63" s="46" t="n">
        <f aca="false">SUM('Quarterly Income Statement IFRS'!V63:Y63)</f>
        <v>65704.179749</v>
      </c>
      <c r="H63" s="46" t="n">
        <f aca="false">SUM('Quarterly Income Statement IFRS'!Z63:AC63)</f>
        <v>62863.82628</v>
      </c>
      <c r="I63" s="46" t="n">
        <f aca="false">SUM('Quarterly Income Statement IFRS'!AD63:AG63)</f>
        <v>40465.04486</v>
      </c>
      <c r="J63" s="46" t="n">
        <f aca="false">SUM('Quarterly Income Statement IFRS'!AH63:AK63)</f>
        <v>34865.58387</v>
      </c>
      <c r="K63" s="46" t="n">
        <f aca="false">+SUM('Quarterly Income Statement IFRS'!AL63:AO63)</f>
        <v>32875.692653</v>
      </c>
      <c r="L63" s="46" t="n">
        <f aca="false">+SUM('Quarterly Income Statement IFRS'!AP63:AS63)</f>
        <v>46523.222489</v>
      </c>
      <c r="M63" s="46" t="n">
        <f aca="false">+SUM('Quarterly Income Statement IFRS'!AT63:AW63)</f>
        <v>61679.737978</v>
      </c>
      <c r="N63" s="46" t="n">
        <f aca="false">+SUM('Quarterly Income Statement IFRS'!AX63:BA63)</f>
        <v>73308.35429</v>
      </c>
      <c r="O63" s="46" t="n">
        <f aca="false">+SUM('Quarterly Income Statement IFRS'!BB63:BE63)</f>
        <v>48198.7791142005</v>
      </c>
      <c r="P63" s="46" t="n">
        <f aca="false">+SUM('Quarterly Income Statement IFRS'!BF63:BG63)</f>
        <v>21440.557019</v>
      </c>
    </row>
    <row r="64" customFormat="false" ht="14.25" hidden="false" customHeight="false" outlineLevel="0" collapsed="false">
      <c r="A64" s="45" t="s">
        <v>178</v>
      </c>
      <c r="B64" s="46" t="n">
        <f aca="false">SUM('Quarterly Income Statement IFRS'!B64:E64)</f>
        <v>0</v>
      </c>
      <c r="C64" s="46" t="n">
        <f aca="false">SUM('Quarterly Income Statement IFRS'!F64:I64)</f>
        <v>0</v>
      </c>
      <c r="D64" s="46" t="n">
        <f aca="false">SUM('Quarterly Income Statement IFRS'!J64:M64)</f>
        <v>0</v>
      </c>
      <c r="E64" s="46" t="n">
        <f aca="false">SUM('Quarterly Income Statement IFRS'!N64:Q64)</f>
        <v>0</v>
      </c>
      <c r="F64" s="46" t="n">
        <f aca="false">SUM('Quarterly Income Statement IFRS'!R64:U64)</f>
        <v>0</v>
      </c>
      <c r="G64" s="46" t="n">
        <f aca="false">SUM('Quarterly Income Statement IFRS'!V64:Y64)</f>
        <v>0</v>
      </c>
      <c r="H64" s="46" t="n">
        <f aca="false">SUM('Quarterly Income Statement IFRS'!Z64:AC64)</f>
        <v>0</v>
      </c>
      <c r="I64" s="46" t="n">
        <f aca="false">SUM('Quarterly Income Statement IFRS'!AD64:AG64)</f>
        <v>0</v>
      </c>
      <c r="J64" s="46" t="n">
        <f aca="false">SUM('Quarterly Income Statement IFRS'!AH64:AK64)</f>
        <v>0</v>
      </c>
      <c r="K64" s="46" t="n">
        <f aca="false">+SUM('Quarterly Income Statement IFRS'!AL64:AO64)</f>
        <v>0</v>
      </c>
      <c r="L64" s="46" t="n">
        <f aca="false">+SUM('Quarterly Income Statement IFRS'!AP64:AS64)</f>
        <v>0</v>
      </c>
      <c r="M64" s="46" t="n">
        <f aca="false">+SUM('Quarterly Income Statement IFRS'!AT64:AW64)</f>
        <v>0</v>
      </c>
      <c r="N64" s="46" t="n">
        <f aca="false">+SUM('Quarterly Income Statement IFRS'!AX64:BA64)</f>
        <v>0</v>
      </c>
      <c r="O64" s="46" t="n">
        <f aca="false">+SUM('Quarterly Income Statement IFRS'!BB64:BE64)</f>
        <v>0</v>
      </c>
      <c r="P64" s="46" t="n">
        <f aca="false">+SUM('Quarterly Income Statement IFRS'!BF64:BG64)</f>
        <v>0</v>
      </c>
    </row>
    <row r="65" customFormat="false" ht="14.25" hidden="false" customHeight="false" outlineLevel="0" collapsed="false">
      <c r="A65" s="77" t="s">
        <v>160</v>
      </c>
      <c r="B65" s="46" t="n">
        <f aca="false">SUM('Quarterly Income Statement IFRS'!B65:E65)</f>
        <v>-56620.579467</v>
      </c>
      <c r="C65" s="46" t="n">
        <f aca="false">SUM('Quarterly Income Statement IFRS'!F65:I65)</f>
        <v>-63923.352921</v>
      </c>
      <c r="D65" s="46" t="n">
        <f aca="false">SUM('Quarterly Income Statement IFRS'!J65:M65)</f>
        <v>-70457.99748154</v>
      </c>
      <c r="E65" s="46" t="n">
        <f aca="false">SUM('Quarterly Income Statement IFRS'!N65:Q65)</f>
        <v>-79653.969674</v>
      </c>
      <c r="F65" s="46" t="n">
        <f aca="false">SUM('Quarterly Income Statement IFRS'!R65:U65)</f>
        <v>-74671.425981</v>
      </c>
      <c r="G65" s="46" t="n">
        <f aca="false">SUM('Quarterly Income Statement IFRS'!V65:Y65)</f>
        <v>-72491.911259</v>
      </c>
      <c r="H65" s="46" t="n">
        <f aca="false">SUM('Quarterly Income Statement IFRS'!Z65:AC65)</f>
        <v>-73653.86136</v>
      </c>
      <c r="I65" s="46" t="n">
        <f aca="false">SUM('Quarterly Income Statement IFRS'!AD65:AG65)</f>
        <v>-56515.523396</v>
      </c>
      <c r="J65" s="46" t="n">
        <f aca="false">SUM('Quarterly Income Statement IFRS'!AH65:AK65)</f>
        <v>-52238.51295</v>
      </c>
      <c r="K65" s="46" t="n">
        <f aca="false">+SUM('Quarterly Income Statement IFRS'!AL65:AO65)</f>
        <v>-51931.269842</v>
      </c>
      <c r="L65" s="46" t="n">
        <f aca="false">+SUM('Quarterly Income Statement IFRS'!AP65:AS65)</f>
        <v>-68331.461385</v>
      </c>
      <c r="M65" s="46" t="n">
        <f aca="false">+SUM('Quarterly Income Statement IFRS'!AT65:AW65)</f>
        <v>-91230.069076</v>
      </c>
      <c r="N65" s="46" t="n">
        <f aca="false">+SUM('Quarterly Income Statement IFRS'!AX65:BA65)</f>
        <v>-109276.236648</v>
      </c>
      <c r="O65" s="46" t="n">
        <f aca="false">+SUM('Quarterly Income Statement IFRS'!BB65:BE65)</f>
        <v>-88536.742687</v>
      </c>
      <c r="P65" s="46" t="n">
        <f aca="false">+SUM('Quarterly Income Statement IFRS'!BF65:BG65)</f>
        <v>-40316.733894</v>
      </c>
    </row>
    <row r="66" customFormat="false" ht="14.25" hidden="false" customHeight="false" outlineLevel="0" collapsed="false">
      <c r="A66" s="82" t="s">
        <v>161</v>
      </c>
      <c r="B66" s="83" t="n">
        <f aca="false">SUM('Quarterly Income Statement IFRS'!B66:E66)</f>
        <v>15868.049849</v>
      </c>
      <c r="C66" s="83" t="n">
        <f aca="false">SUM('Quarterly Income Statement IFRS'!F66:I66)</f>
        <v>17371.852407</v>
      </c>
      <c r="D66" s="83" t="n">
        <f aca="false">SUM('Quarterly Income Statement IFRS'!J66:M66)</f>
        <v>22715.17417346</v>
      </c>
      <c r="E66" s="83" t="n">
        <f aca="false">SUM('Quarterly Income Statement IFRS'!N66:Q66)</f>
        <v>25019.780093</v>
      </c>
      <c r="F66" s="83" t="n">
        <f aca="false">SUM('Quarterly Income Statement IFRS'!R66:U66)</f>
        <v>24485.318416</v>
      </c>
      <c r="G66" s="83" t="n">
        <f aca="false">SUM('Quarterly Income Statement IFRS'!V66:Y66)</f>
        <v>20008.156715</v>
      </c>
      <c r="H66" s="83" t="n">
        <f aca="false">SUM('Quarterly Income Statement IFRS'!Z66:AC66)</f>
        <v>17288.019164</v>
      </c>
      <c r="I66" s="83" t="n">
        <f aca="false">SUM('Quarterly Income Statement IFRS'!AD66:AG66)</f>
        <v>12234.528379</v>
      </c>
      <c r="J66" s="83" t="n">
        <f aca="false">SUM('Quarterly Income Statement IFRS'!AH66:AK66)</f>
        <v>15460.420896</v>
      </c>
      <c r="K66" s="83" t="n">
        <f aca="false">+SUM('Quarterly Income Statement IFRS'!AL66:AO66)</f>
        <v>17769.412378</v>
      </c>
      <c r="L66" s="83" t="n">
        <f aca="false">+SUM('Quarterly Income Statement IFRS'!AP66:AS66)</f>
        <v>20464.307664</v>
      </c>
      <c r="M66" s="83" t="n">
        <f aca="false">+SUM('Quarterly Income Statement IFRS'!AT66:AW66)</f>
        <v>23017.101757</v>
      </c>
      <c r="N66" s="83" t="n">
        <f aca="false">+SUM('Quarterly Income Statement IFRS'!AX66:BA66)</f>
        <v>26641.245995</v>
      </c>
      <c r="O66" s="83" t="n">
        <f aca="false">+SUM('Quarterly Income Statement IFRS'!BB66:BE66)</f>
        <v>25301.4464386313</v>
      </c>
      <c r="P66" s="83" t="n">
        <f aca="false">+SUM('Quarterly Income Statement IFRS'!BF66:BG66)</f>
        <v>10654.601163</v>
      </c>
    </row>
    <row r="67" customFormat="false" ht="14.25" hidden="false" customHeight="false" outlineLevel="0" collapsed="false">
      <c r="A67" s="79" t="s">
        <v>163</v>
      </c>
      <c r="B67" s="57" t="n">
        <f aca="false">SUM('Quarterly Income Statement IFRS'!B67:E67)</f>
        <v>-7417.09906</v>
      </c>
      <c r="C67" s="57" t="n">
        <f aca="false">SUM('Quarterly Income Statement IFRS'!F67:I67)</f>
        <v>-7472.783429</v>
      </c>
      <c r="D67" s="57" t="n">
        <f aca="false">SUM('Quarterly Income Statement IFRS'!J67:M67)</f>
        <v>-8127.549754</v>
      </c>
      <c r="E67" s="57" t="n">
        <f aca="false">SUM('Quarterly Income Statement IFRS'!N67:Q67)</f>
        <v>-8888.82309</v>
      </c>
      <c r="F67" s="57" t="n">
        <f aca="false">SUM('Quarterly Income Statement IFRS'!R67:U67)</f>
        <v>-8640.727354</v>
      </c>
      <c r="G67" s="57" t="n">
        <f aca="false">SUM('Quarterly Income Statement IFRS'!V67:Y67)</f>
        <v>-8496.857189</v>
      </c>
      <c r="H67" s="57" t="n">
        <f aca="false">SUM('Quarterly Income Statement IFRS'!Z67:AC67)</f>
        <v>-8171.955649</v>
      </c>
      <c r="I67" s="57" t="n">
        <f aca="false">SUM('Quarterly Income Statement IFRS'!AD67:AG67)</f>
        <v>-6967.398428</v>
      </c>
      <c r="J67" s="57" t="n">
        <f aca="false">SUM('Quarterly Income Statement IFRS'!AH67:AK67)</f>
        <v>-8339.551971</v>
      </c>
      <c r="K67" s="57" t="n">
        <f aca="false">+SUM('Quarterly Income Statement IFRS'!AL67:AO67)</f>
        <v>-8233.41938</v>
      </c>
      <c r="L67" s="57" t="n">
        <f aca="false">+SUM('Quarterly Income Statement IFRS'!AP67:AS67)</f>
        <v>-10979.976617</v>
      </c>
      <c r="M67" s="57" t="n">
        <f aca="false">+SUM('Quarterly Income Statement IFRS'!AT67:AW67)</f>
        <v>-12802.970606</v>
      </c>
      <c r="N67" s="57" t="n">
        <f aca="false">+SUM('Quarterly Income Statement IFRS'!AX67:BA67)</f>
        <v>-15553.918694</v>
      </c>
      <c r="O67" s="57" t="n">
        <f aca="false">+SUM('Quarterly Income Statement IFRS'!BB67:BE67)</f>
        <v>-15775.08684</v>
      </c>
      <c r="P67" s="57" t="n">
        <f aca="false">+SUM('Quarterly Income Statement IFRS'!BF67:BG67)</f>
        <v>-7195.398872</v>
      </c>
    </row>
    <row r="68" customFormat="false" ht="14.25" hidden="false" customHeight="false" outlineLevel="0" collapsed="false">
      <c r="A68" s="71" t="s">
        <v>43</v>
      </c>
      <c r="B68" s="44" t="n">
        <f aca="false">SUM('Quarterly Income Statement IFRS'!B68:E68)</f>
        <v>8450.950789</v>
      </c>
      <c r="C68" s="44" t="n">
        <f aca="false">SUM('Quarterly Income Statement IFRS'!F68:I68)</f>
        <v>9899.068978</v>
      </c>
      <c r="D68" s="44" t="n">
        <f aca="false">SUM('Quarterly Income Statement IFRS'!J68:M68)</f>
        <v>14587.62441946</v>
      </c>
      <c r="E68" s="44" t="n">
        <f aca="false">SUM('Quarterly Income Statement IFRS'!N68:Q68)</f>
        <v>16130.957003</v>
      </c>
      <c r="F68" s="44" t="n">
        <f aca="false">SUM('Quarterly Income Statement IFRS'!R68:U68)</f>
        <v>15844.591062</v>
      </c>
      <c r="G68" s="44" t="n">
        <f aca="false">SUM('Quarterly Income Statement IFRS'!V68:Y68)</f>
        <v>11511.299526</v>
      </c>
      <c r="H68" s="44" t="n">
        <f aca="false">SUM('Quarterly Income Statement IFRS'!Z68:AC68)</f>
        <v>9116.06351500002</v>
      </c>
      <c r="I68" s="44" t="n">
        <f aca="false">SUM('Quarterly Income Statement IFRS'!AD68:AG68)</f>
        <v>5267.129951</v>
      </c>
      <c r="J68" s="44" t="n">
        <f aca="false">SUM('Quarterly Income Statement IFRS'!AH68:AK68)</f>
        <v>7120.868925</v>
      </c>
      <c r="K68" s="44" t="n">
        <f aca="false">+SUM('Quarterly Income Statement IFRS'!AL68:AO68)</f>
        <v>9535.99299799999</v>
      </c>
      <c r="L68" s="44" t="n">
        <f aca="false">+SUM('Quarterly Income Statement IFRS'!AP68:AS68)</f>
        <v>9484.331047</v>
      </c>
      <c r="M68" s="44" t="n">
        <f aca="false">+SUM('Quarterly Income Statement IFRS'!AT68:AW68)</f>
        <v>10214.131151</v>
      </c>
      <c r="N68" s="44" t="n">
        <f aca="false">+SUM('Quarterly Income Statement IFRS'!AX68:BA68)</f>
        <v>11087.327301</v>
      </c>
      <c r="O68" s="44" t="n">
        <f aca="false">+SUM('Quarterly Income Statement IFRS'!BB68:BE68)</f>
        <v>9526.35959863131</v>
      </c>
      <c r="P68" s="44" t="n">
        <f aca="false">+SUM('Quarterly Income Statement IFRS'!BF68:BG68)</f>
        <v>3459.202291</v>
      </c>
    </row>
    <row r="69" customFormat="false" ht="14.25" hidden="false" customHeight="false" outlineLevel="0" collapsed="false">
      <c r="A69" s="71" t="s">
        <v>61</v>
      </c>
      <c r="B69" s="44" t="n">
        <f aca="false">SUM('Quarterly Income Statement IFRS'!B69:E69)</f>
        <v>10585.787605</v>
      </c>
      <c r="C69" s="44" t="n">
        <f aca="false">SUM('Quarterly Income Statement IFRS'!F69:I69)</f>
        <v>12194.169808</v>
      </c>
      <c r="D69" s="44" t="n">
        <f aca="false">SUM('Quarterly Income Statement IFRS'!J69:M69)</f>
        <v>17165.75120046</v>
      </c>
      <c r="E69" s="44" t="n">
        <f aca="false">SUM('Quarterly Income Statement IFRS'!N69:Q69)</f>
        <v>19096.248772</v>
      </c>
      <c r="F69" s="44" t="n">
        <f aca="false">SUM('Quarterly Income Statement IFRS'!R69:U69)</f>
        <v>18713.430357</v>
      </c>
      <c r="G69" s="44" t="n">
        <f aca="false">SUM('Quarterly Income Statement IFRS'!V69:Y69)</f>
        <v>14088.638921</v>
      </c>
      <c r="H69" s="44" t="n">
        <f aca="false">SUM('Quarterly Income Statement IFRS'!Z69:AC69)</f>
        <v>11213.459519</v>
      </c>
      <c r="I69" s="44" t="n">
        <f aca="false">SUM('Quarterly Income Statement IFRS'!AD69:AG69)</f>
        <v>9077.77602999999</v>
      </c>
      <c r="J69" s="44" t="n">
        <f aca="false">SUM('Quarterly Income Statement IFRS'!AH69:AK69)</f>
        <v>11100.406564</v>
      </c>
      <c r="K69" s="44" t="n">
        <f aca="false">+SUM('Quarterly Income Statement IFRS'!AL69:AO69)</f>
        <v>12803.651742</v>
      </c>
      <c r="L69" s="44" t="n">
        <f aca="false">+SUM('Quarterly Income Statement IFRS'!AP69:AS69)</f>
        <v>13282.656647</v>
      </c>
      <c r="M69" s="44" t="n">
        <f aca="false">+SUM('Quarterly Income Statement IFRS'!AT69:AW69)</f>
        <v>14197.576464</v>
      </c>
      <c r="N69" s="44" t="n">
        <f aca="false">+SUM('Quarterly Income Statement IFRS'!AX69:BA69)</f>
        <v>18943.552202</v>
      </c>
      <c r="O69" s="44" t="n">
        <f aca="false">+SUM('Quarterly Income Statement IFRS'!BB69:BE69)</f>
        <v>17260.08592</v>
      </c>
      <c r="P69" s="44" t="n">
        <f aca="false">+SUM('Quarterly Income Statement IFRS'!BF69:BG69)</f>
        <v>7145.414083</v>
      </c>
    </row>
    <row r="70" customFormat="false" ht="14.25" hidden="false" customHeight="false" outlineLevel="0" collapsed="false">
      <c r="A70" s="75" t="s">
        <v>62</v>
      </c>
      <c r="B70" s="76" t="n">
        <f aca="false">B68/B61</f>
        <v>0.116583123018642</v>
      </c>
      <c r="C70" s="76" t="n">
        <f aca="false">C68/C61</f>
        <v>0.121766947239514</v>
      </c>
      <c r="D70" s="76" t="n">
        <f aca="false">D68/D61</f>
        <v>0.156564643666686</v>
      </c>
      <c r="E70" s="76" t="n">
        <f aca="false">E68/E61</f>
        <v>0.154106994723194</v>
      </c>
      <c r="F70" s="76" t="n">
        <f aca="false">F68/F61</f>
        <v>0.159793377226687</v>
      </c>
      <c r="G70" s="76" t="n">
        <f aca="false">G68/G61</f>
        <v>0.124446389912228</v>
      </c>
      <c r="H70" s="76" t="n">
        <f aca="false">H68/H61</f>
        <v>0.100240543328046</v>
      </c>
      <c r="I70" s="76" t="n">
        <f aca="false">I68/I61</f>
        <v>0.0766127415909135</v>
      </c>
      <c r="J70" s="76" t="n">
        <f aca="false">J68/J61</f>
        <v>0.105184358459742</v>
      </c>
      <c r="K70" s="76" t="n">
        <f aca="false">K68/K61</f>
        <v>0.136813481507986</v>
      </c>
      <c r="L70" s="76" t="n">
        <f aca="false">L68/L61</f>
        <v>0.106810618890707</v>
      </c>
      <c r="M70" s="76" t="n">
        <f aca="false">M68/M61</f>
        <v>0.0894037994685263</v>
      </c>
      <c r="N70" s="76" t="n">
        <f aca="false">N68/N61</f>
        <v>0.0815739600631208</v>
      </c>
      <c r="O70" s="76" t="n">
        <f aca="false">O68/O61</f>
        <v>0.0836833374901001</v>
      </c>
      <c r="P70" s="76" t="n">
        <f aca="false">P68/P61</f>
        <v>0.0678656403080606</v>
      </c>
    </row>
    <row r="71" customFormat="false" ht="14.25" hidden="false" customHeight="false" outlineLevel="0" collapsed="false">
      <c r="A71" s="75" t="s">
        <v>63</v>
      </c>
      <c r="B71" s="76" t="n">
        <f aca="false">B69/B61</f>
        <v>0.146033767018181</v>
      </c>
      <c r="C71" s="76" t="n">
        <f aca="false">C69/C61</f>
        <v>0.14999863471407</v>
      </c>
      <c r="D71" s="76" t="n">
        <f aca="false">D69/D61</f>
        <v>0.184234913286209</v>
      </c>
      <c r="E71" s="76" t="n">
        <f aca="false">E69/E61</f>
        <v>0.182435890703329</v>
      </c>
      <c r="F71" s="76" t="n">
        <f aca="false">F69/F61</f>
        <v>0.188725743980418</v>
      </c>
      <c r="G71" s="76" t="n">
        <f aca="false">G69/G61</f>
        <v>0.152309498031505</v>
      </c>
      <c r="H71" s="76" t="n">
        <f aca="false">H69/H61</f>
        <v>0.123303580862733</v>
      </c>
      <c r="I71" s="76" t="n">
        <f aca="false">I69/I61</f>
        <v>0.132040279179848</v>
      </c>
      <c r="J71" s="76" t="n">
        <f aca="false">J69/J61</f>
        <v>0.16396722863097</v>
      </c>
      <c r="K71" s="76" t="n">
        <f aca="false">K69/K61</f>
        <v>0.183694783669221</v>
      </c>
      <c r="L71" s="76" t="n">
        <f aca="false">L69/L61</f>
        <v>0.149586593925103</v>
      </c>
      <c r="M71" s="76" t="n">
        <f aca="false">M69/M61</f>
        <v>0.124270705002868</v>
      </c>
      <c r="N71" s="76" t="n">
        <f aca="false">N69/N61</f>
        <v>0.139375390373857</v>
      </c>
      <c r="O71" s="76" t="n">
        <f aca="false">O69/O61</f>
        <v>0.151619470186597</v>
      </c>
      <c r="P71" s="76" t="n">
        <f aca="false">P69/P61</f>
        <v>0.140184950521886</v>
      </c>
    </row>
    <row r="72" customFormat="false" ht="14.25" hidden="false" customHeight="false" outlineLevel="0" collapsed="false"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</row>
    <row r="73" customFormat="false" ht="14.25" hidden="false" customHeight="false" outlineLevel="0" collapsed="false">
      <c r="A73" s="78" t="s">
        <v>183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</row>
    <row r="74" customFormat="false" ht="14.25" hidden="false" customHeight="false" outlineLevel="0" collapsed="false">
      <c r="A74" s="71" t="s">
        <v>56</v>
      </c>
      <c r="B74" s="44" t="n">
        <f aca="false">SUM('Quarterly Income Statement IFRS'!B74:E74)</f>
        <v>229864.924665</v>
      </c>
      <c r="C74" s="44" t="n">
        <f aca="false">SUM('Quarterly Income Statement IFRS'!F74:I74)</f>
        <v>217552.083749</v>
      </c>
      <c r="D74" s="44" t="n">
        <f aca="false">SUM('Quarterly Income Statement IFRS'!J74:M74)</f>
        <v>383319.139505</v>
      </c>
      <c r="E74" s="44" t="n">
        <f aca="false">SUM('Quarterly Income Statement IFRS'!N74:Q74)</f>
        <v>343879.478845</v>
      </c>
      <c r="F74" s="44" t="n">
        <f aca="false">SUM('Quarterly Income Statement IFRS'!R74:U74)</f>
        <v>278639.054688</v>
      </c>
      <c r="G74" s="44" t="n">
        <f aca="false">SUM('Quarterly Income Statement IFRS'!V74:Y74)</f>
        <v>271215.840027</v>
      </c>
      <c r="H74" s="44" t="n">
        <f aca="false">SUM('Quarterly Income Statement IFRS'!Z74:AC74)</f>
        <v>228677.834334</v>
      </c>
      <c r="I74" s="44" t="n">
        <f aca="false">SUM('Quarterly Income Statement IFRS'!AD74:AG74)</f>
        <v>259262.813136</v>
      </c>
      <c r="J74" s="44" t="n">
        <f aca="false">SUM('Quarterly Income Statement IFRS'!AH74:AK74)</f>
        <v>204138.365552</v>
      </c>
      <c r="K74" s="44" t="n">
        <f aca="false">+SUM('Quarterly Income Statement IFRS'!AL74:AO74)</f>
        <v>207235.62769</v>
      </c>
      <c r="L74" s="44" t="n">
        <f aca="false">+SUM('Quarterly Income Statement IFRS'!AP74:AS74)</f>
        <v>267178.560076</v>
      </c>
      <c r="M74" s="44" t="n">
        <f aca="false">+SUM('Quarterly Income Statement IFRS'!AT74:AW74)</f>
        <v>338303.165553</v>
      </c>
      <c r="N74" s="44" t="n">
        <f aca="false">+SUM('Quarterly Income Statement IFRS'!AX74:BA74)</f>
        <v>411823.45496</v>
      </c>
      <c r="O74" s="44" t="n">
        <f aca="false">+SUM('Quarterly Income Statement IFRS'!BB74:BE74)</f>
        <v>418484.905280926</v>
      </c>
      <c r="P74" s="44" t="n">
        <f aca="false">+SUM('Quarterly Income Statement IFRS'!BF74:BG74)</f>
        <v>207328.561687</v>
      </c>
    </row>
    <row r="75" customFormat="false" ht="14.25" hidden="false" customHeight="false" outlineLevel="0" collapsed="false">
      <c r="A75" s="45" t="s">
        <v>176</v>
      </c>
      <c r="B75" s="46" t="n">
        <f aca="false">SUM('Quarterly Income Statement IFRS'!B75:E75)</f>
        <v>120177.132083</v>
      </c>
      <c r="C75" s="46" t="n">
        <f aca="false">SUM('Quarterly Income Statement IFRS'!F75:I75)</f>
        <v>112876.194428</v>
      </c>
      <c r="D75" s="46" t="n">
        <f aca="false">SUM('Quarterly Income Statement IFRS'!J75:M75)</f>
        <v>197930.526824</v>
      </c>
      <c r="E75" s="46" t="n">
        <f aca="false">SUM('Quarterly Income Statement IFRS'!N75:Q75)</f>
        <v>179800.536293</v>
      </c>
      <c r="F75" s="46" t="n">
        <f aca="false">SUM('Quarterly Income Statement IFRS'!R75:U75)</f>
        <v>148053.042289</v>
      </c>
      <c r="G75" s="46" t="n">
        <f aca="false">SUM('Quarterly Income Statement IFRS'!V75:Y75)</f>
        <v>131954.971301</v>
      </c>
      <c r="H75" s="46" t="n">
        <f aca="false">SUM('Quarterly Income Statement IFRS'!Z75:AC75)</f>
        <v>108460.848616</v>
      </c>
      <c r="I75" s="46" t="n">
        <f aca="false">SUM('Quarterly Income Statement IFRS'!AD75:AG75)</f>
        <v>141855.015322</v>
      </c>
      <c r="J75" s="46" t="n">
        <f aca="false">+SUM('Quarterly Income Statement IFRS'!AH75:AK75)</f>
        <v>126820.310164</v>
      </c>
      <c r="K75" s="46" t="n">
        <f aca="false">+SUM('Quarterly Income Statement IFRS'!AL75:AO75)</f>
        <v>117660.772986</v>
      </c>
      <c r="L75" s="46" t="n">
        <f aca="false">+SUM('Quarterly Income Statement IFRS'!AP75:AS75)</f>
        <v>147296.81189</v>
      </c>
      <c r="M75" s="46" t="n">
        <f aca="false">+SUM('Quarterly Income Statement IFRS'!AT75:AW75)</f>
        <v>179617.5360037</v>
      </c>
      <c r="N75" s="46" t="n">
        <f aca="false">+SUM('Quarterly Income Statement IFRS'!AX75:BA75)</f>
        <v>199788.091227</v>
      </c>
      <c r="O75" s="46" t="n">
        <f aca="false">+SUM('Quarterly Income Statement IFRS'!BB75:BE75)</f>
        <v>205423.307809612</v>
      </c>
      <c r="P75" s="46" t="n">
        <f aca="false">+SUM('Quarterly Income Statement IFRS'!BF75:BG75)</f>
        <v>106117.509035</v>
      </c>
    </row>
    <row r="76" customFormat="false" ht="14.25" hidden="false" customHeight="false" outlineLevel="0" collapsed="false">
      <c r="A76" s="45" t="s">
        <v>177</v>
      </c>
      <c r="B76" s="46" t="n">
        <f aca="false">SUM('Quarterly Income Statement IFRS'!B76:E76)</f>
        <v>109687.792582</v>
      </c>
      <c r="C76" s="46" t="n">
        <f aca="false">SUM('Quarterly Income Statement IFRS'!F76:I76)</f>
        <v>104675.889321</v>
      </c>
      <c r="D76" s="46" t="n">
        <f aca="false">SUM('Quarterly Income Statement IFRS'!J76:M76)</f>
        <v>185388.612681</v>
      </c>
      <c r="E76" s="46" t="n">
        <f aca="false">SUM('Quarterly Income Statement IFRS'!N76:Q76)</f>
        <v>164078.942552</v>
      </c>
      <c r="F76" s="46" t="n">
        <f aca="false">SUM('Quarterly Income Statement IFRS'!R76:U76)</f>
        <v>130586.012399</v>
      </c>
      <c r="G76" s="46" t="n">
        <f aca="false">SUM('Quarterly Income Statement IFRS'!V76:Y76)</f>
        <v>139260.868726</v>
      </c>
      <c r="H76" s="46" t="n">
        <f aca="false">SUM('Quarterly Income Statement IFRS'!Z76:AC76)</f>
        <v>120216.985718</v>
      </c>
      <c r="I76" s="46" t="n">
        <f aca="false">SUM('Quarterly Income Statement IFRS'!AD76:AG76)</f>
        <v>117407.797814</v>
      </c>
      <c r="J76" s="46" t="n">
        <f aca="false">+SUM('Quarterly Income Statement IFRS'!AH76:AK76)</f>
        <v>77318.055388</v>
      </c>
      <c r="K76" s="46" t="n">
        <f aca="false">+SUM('Quarterly Income Statement IFRS'!AL76:AO76)</f>
        <v>89574.854704</v>
      </c>
      <c r="L76" s="46" t="n">
        <f aca="false">+SUM('Quarterly Income Statement IFRS'!AP76:AS76)</f>
        <v>119881.748186</v>
      </c>
      <c r="M76" s="46" t="n">
        <f aca="false">+SUM('Quarterly Income Statement IFRS'!AT76:AW76)</f>
        <v>158685.6295493</v>
      </c>
      <c r="N76" s="46" t="n">
        <f aca="false">+SUM('Quarterly Income Statement IFRS'!AX76:BA76)</f>
        <v>212035.363733</v>
      </c>
      <c r="O76" s="46" t="n">
        <f aca="false">+SUM('Quarterly Income Statement IFRS'!BB76:BE76)</f>
        <v>213061.597471314</v>
      </c>
      <c r="P76" s="46" t="n">
        <f aca="false">+SUM('Quarterly Income Statement IFRS'!BF76:BG76)</f>
        <v>101211.052652</v>
      </c>
    </row>
    <row r="77" customFormat="false" ht="14.25" hidden="false" customHeight="false" outlineLevel="0" collapsed="false">
      <c r="A77" s="45" t="s">
        <v>178</v>
      </c>
      <c r="B77" s="46" t="n">
        <f aca="false">SUM('Quarterly Income Statement IFRS'!B77:E77)</f>
        <v>0</v>
      </c>
      <c r="C77" s="46" t="n">
        <f aca="false">SUM('Quarterly Income Statement IFRS'!F77:I77)</f>
        <v>0</v>
      </c>
      <c r="D77" s="46" t="n">
        <f aca="false">SUM('Quarterly Income Statement IFRS'!J77:M77)</f>
        <v>0</v>
      </c>
      <c r="E77" s="46" t="n">
        <f aca="false">SUM('Quarterly Income Statement IFRS'!N77:Q77)</f>
        <v>0</v>
      </c>
      <c r="F77" s="46" t="n">
        <f aca="false">SUM('Quarterly Income Statement IFRS'!R77:U77)</f>
        <v>0</v>
      </c>
      <c r="G77" s="46" t="n">
        <f aca="false">SUM('Quarterly Income Statement IFRS'!V77:Y77)</f>
        <v>0</v>
      </c>
      <c r="H77" s="46" t="n">
        <f aca="false">SUM('Quarterly Income Statement IFRS'!Z77:AC77)</f>
        <v>0</v>
      </c>
      <c r="I77" s="46" t="n">
        <f aca="false">SUM('Quarterly Income Statement IFRS'!AD77:AG77)</f>
        <v>0</v>
      </c>
      <c r="J77" s="46" t="n">
        <f aca="false">+SUM('Quarterly Income Statement IFRS'!AH77:AK77)</f>
        <v>0</v>
      </c>
      <c r="K77" s="46" t="n">
        <f aca="false">+SUM('Quarterly Income Statement IFRS'!AL77:AO77)</f>
        <v>0</v>
      </c>
      <c r="L77" s="46" t="n">
        <f aca="false">+SUM('Quarterly Income Statement IFRS'!AP77:AS77)</f>
        <v>0</v>
      </c>
      <c r="M77" s="46" t="n">
        <f aca="false">+SUM('Quarterly Income Statement IFRS'!AT77:AW77)</f>
        <v>0</v>
      </c>
      <c r="N77" s="46" t="n">
        <f aca="false">+SUM('Quarterly Income Statement IFRS'!AX77:BA77)</f>
        <v>0</v>
      </c>
      <c r="O77" s="46" t="n">
        <f aca="false">+SUM('Quarterly Income Statement IFRS'!BB77:BE77)</f>
        <v>0</v>
      </c>
      <c r="P77" s="46" t="n">
        <f aca="false">+SUM('Quarterly Income Statement IFRS'!BF77:BG77)</f>
        <v>0</v>
      </c>
    </row>
    <row r="78" customFormat="false" ht="14.25" hidden="false" customHeight="false" outlineLevel="0" collapsed="false">
      <c r="A78" s="77" t="s">
        <v>160</v>
      </c>
      <c r="B78" s="46" t="n">
        <f aca="false">SUM('Quarterly Income Statement IFRS'!B78:E78)</f>
        <v>-187299.017543</v>
      </c>
      <c r="C78" s="46" t="n">
        <f aca="false">SUM('Quarterly Income Statement IFRS'!F78:I78)</f>
        <v>-181656.202701</v>
      </c>
      <c r="D78" s="46" t="n">
        <f aca="false">SUM('Quarterly Income Statement IFRS'!J78:M78)</f>
        <v>-337119.293693</v>
      </c>
      <c r="E78" s="46" t="n">
        <f aca="false">SUM('Quarterly Income Statement IFRS'!N78:Q78)</f>
        <v>-304265.942020635</v>
      </c>
      <c r="F78" s="46" t="n">
        <f aca="false">SUM('Quarterly Income Statement IFRS'!R78:U78)</f>
        <v>-257601.313373</v>
      </c>
      <c r="G78" s="46" t="n">
        <f aca="false">SUM('Quarterly Income Statement IFRS'!V78:Y78)</f>
        <v>-253955.722469</v>
      </c>
      <c r="H78" s="46" t="n">
        <f aca="false">SUM('Quarterly Income Statement IFRS'!Z78:AC78)</f>
        <v>-207335.429196</v>
      </c>
      <c r="I78" s="46" t="n">
        <f aca="false">SUM('Quarterly Income Statement IFRS'!AD78:AG78)</f>
        <v>-229738.096897</v>
      </c>
      <c r="J78" s="46" t="n">
        <f aca="false">+SUM('Quarterly Income Statement IFRS'!AH78:AK78)</f>
        <v>-182990.731004</v>
      </c>
      <c r="K78" s="46" t="n">
        <f aca="false">+SUM('Quarterly Income Statement IFRS'!AL78:AO78)</f>
        <v>-181984.696115</v>
      </c>
      <c r="L78" s="46" t="n">
        <f aca="false">+SUM('Quarterly Income Statement IFRS'!AP78:AS78)</f>
        <v>-233566.02498</v>
      </c>
      <c r="M78" s="46" t="n">
        <f aca="false">+SUM('Quarterly Income Statement IFRS'!AT78:AW78)</f>
        <v>-294510.668248</v>
      </c>
      <c r="N78" s="46" t="n">
        <f aca="false">+SUM('Quarterly Income Statement IFRS'!AX78:BA78)</f>
        <v>-367072.930132</v>
      </c>
      <c r="O78" s="46" t="n">
        <f aca="false">+SUM('Quarterly Income Statement IFRS'!BB78:BE78)</f>
        <v>-383784.003437</v>
      </c>
      <c r="P78" s="46" t="n">
        <f aca="false">+SUM('Quarterly Income Statement IFRS'!BF78:BG78)</f>
        <v>-186195.286408</v>
      </c>
    </row>
    <row r="79" customFormat="false" ht="14.25" hidden="false" customHeight="false" outlineLevel="0" collapsed="false">
      <c r="A79" s="82" t="s">
        <v>161</v>
      </c>
      <c r="B79" s="83" t="n">
        <f aca="false">SUM('Quarterly Income Statement IFRS'!B79:E79)</f>
        <v>42565.9071220001</v>
      </c>
      <c r="C79" s="83" t="n">
        <f aca="false">SUM('Quarterly Income Statement IFRS'!F79:I79)</f>
        <v>35895.881048</v>
      </c>
      <c r="D79" s="83" t="n">
        <f aca="false">SUM('Quarterly Income Statement IFRS'!J79:M79)</f>
        <v>46199.845812</v>
      </c>
      <c r="E79" s="83" t="n">
        <f aca="false">SUM('Quarterly Income Statement IFRS'!N79:Q79)</f>
        <v>39613.5368243653</v>
      </c>
      <c r="F79" s="83" t="n">
        <f aca="false">SUM('Quarterly Income Statement IFRS'!R79:U79)</f>
        <v>21037.741315</v>
      </c>
      <c r="G79" s="83" t="n">
        <f aca="false">SUM('Quarterly Income Statement IFRS'!V79:Y79)</f>
        <v>17260.117558</v>
      </c>
      <c r="H79" s="83" t="n">
        <f aca="false">SUM('Quarterly Income Statement IFRS'!Z79:AC79)</f>
        <v>21342.4051380001</v>
      </c>
      <c r="I79" s="83" t="n">
        <f aca="false">SUM('Quarterly Income Statement IFRS'!AD79:AG79)</f>
        <v>29524.7162389999</v>
      </c>
      <c r="J79" s="83" t="n">
        <f aca="false">+SUM('Quarterly Income Statement IFRS'!AH79:AK79)</f>
        <v>21147.634548</v>
      </c>
      <c r="K79" s="83" t="n">
        <f aca="false">+SUM('Quarterly Income Statement IFRS'!AL79:AO79)</f>
        <v>25250.931575</v>
      </c>
      <c r="L79" s="83" t="n">
        <f aca="false">+SUM('Quarterly Income Statement IFRS'!AP79:AS79)</f>
        <v>33612.535096</v>
      </c>
      <c r="M79" s="83" t="n">
        <f aca="false">+SUM('Quarterly Income Statement IFRS'!AT79:AW79)</f>
        <v>43792.497305</v>
      </c>
      <c r="N79" s="83" t="n">
        <f aca="false">+SUM('Quarterly Income Statement IFRS'!AX79:BA79)</f>
        <v>44750.524828</v>
      </c>
      <c r="O79" s="83" t="n">
        <f aca="false">+SUM('Quarterly Income Statement IFRS'!BB79:BE79)</f>
        <v>34700.9018293548</v>
      </c>
      <c r="P79" s="83" t="n">
        <f aca="false">+SUM('Quarterly Income Statement IFRS'!BF79:BG79)</f>
        <v>21133.275279</v>
      </c>
    </row>
    <row r="80" customFormat="false" ht="14.25" hidden="false" customHeight="false" outlineLevel="0" collapsed="false">
      <c r="A80" s="79" t="s">
        <v>163</v>
      </c>
      <c r="B80" s="57" t="n">
        <f aca="false">SUM('Quarterly Income Statement IFRS'!B80:E80)</f>
        <v>-18309.691634</v>
      </c>
      <c r="C80" s="57" t="n">
        <f aca="false">SUM('Quarterly Income Statement IFRS'!F80:I80)</f>
        <v>-16293.334693</v>
      </c>
      <c r="D80" s="57" t="n">
        <f aca="false">SUM('Quarterly Income Statement IFRS'!J80:M80)</f>
        <v>-23906.170001</v>
      </c>
      <c r="E80" s="57" t="n">
        <f aca="false">SUM('Quarterly Income Statement IFRS'!N80:Q80)</f>
        <v>-18836.0579793652</v>
      </c>
      <c r="F80" s="57" t="n">
        <f aca="false">SUM('Quarterly Income Statement IFRS'!R80:U80)</f>
        <v>-26727.272781</v>
      </c>
      <c r="G80" s="57" t="n">
        <f aca="false">SUM('Quarterly Income Statement IFRS'!V80:Y80)</f>
        <v>-24692.043141</v>
      </c>
      <c r="H80" s="57" t="n">
        <f aca="false">SUM('Quarterly Income Statement IFRS'!Z80:AC80)</f>
        <v>-22509.602564</v>
      </c>
      <c r="I80" s="57" t="n">
        <f aca="false">SUM('Quarterly Income Statement IFRS'!AD80:AG80)</f>
        <v>-26542.235631</v>
      </c>
      <c r="J80" s="57" t="n">
        <f aca="false">+SUM('Quarterly Income Statement IFRS'!AH80:AK80)</f>
        <v>-21554.45875</v>
      </c>
      <c r="K80" s="57" t="n">
        <f aca="false">+SUM('Quarterly Income Statement IFRS'!AL80:AO80)</f>
        <v>-20465.763501</v>
      </c>
      <c r="L80" s="57" t="n">
        <f aca="false">+SUM('Quarterly Income Statement IFRS'!AP80:AS80)</f>
        <v>-24358.734412</v>
      </c>
      <c r="M80" s="57" t="n">
        <f aca="false">+SUM('Quarterly Income Statement IFRS'!AT80:AW80)</f>
        <v>-24529.592104</v>
      </c>
      <c r="N80" s="57" t="n">
        <f aca="false">+SUM('Quarterly Income Statement IFRS'!AX80:BA80)</f>
        <v>-26234.79436</v>
      </c>
      <c r="O80" s="57" t="n">
        <f aca="false">+SUM('Quarterly Income Statement IFRS'!BB80:BE80)</f>
        <v>-27797.321884</v>
      </c>
      <c r="P80" s="57" t="n">
        <f aca="false">+SUM('Quarterly Income Statement IFRS'!BF80:BG80)</f>
        <v>-13431.811608</v>
      </c>
    </row>
    <row r="81" customFormat="false" ht="14.25" hidden="false" customHeight="false" outlineLevel="0" collapsed="false">
      <c r="A81" s="71" t="s">
        <v>43</v>
      </c>
      <c r="B81" s="44" t="n">
        <f aca="false">SUM('Quarterly Income Statement IFRS'!B81:E81)</f>
        <v>24256.2154880001</v>
      </c>
      <c r="C81" s="44" t="n">
        <f aca="false">SUM('Quarterly Income Statement IFRS'!F81:I81)</f>
        <v>19602.546355</v>
      </c>
      <c r="D81" s="44" t="n">
        <f aca="false">SUM('Quarterly Income Statement IFRS'!J81:M81)</f>
        <v>22293.675811</v>
      </c>
      <c r="E81" s="44" t="n">
        <f aca="false">SUM('Quarterly Income Statement IFRS'!N81:Q81)</f>
        <v>20777.478845</v>
      </c>
      <c r="F81" s="44" t="n">
        <f aca="false">SUM('Quarterly Income Statement IFRS'!R81:U81)</f>
        <v>-5689.53146599997</v>
      </c>
      <c r="G81" s="44" t="n">
        <f aca="false">SUM('Quarterly Income Statement IFRS'!V81:Y81)</f>
        <v>-7431.925583</v>
      </c>
      <c r="H81" s="44" t="n">
        <f aca="false">SUM('Quarterly Income Statement IFRS'!Z81:AC81)</f>
        <v>-1167.1974259999</v>
      </c>
      <c r="I81" s="44" t="n">
        <f aca="false">SUM('Quarterly Income Statement IFRS'!AD81:AG81)</f>
        <v>2982.48060799991</v>
      </c>
      <c r="J81" s="44" t="n">
        <f aca="false">+SUM('Quarterly Income Statement IFRS'!AH81:AK81)</f>
        <v>-406.824202000013</v>
      </c>
      <c r="K81" s="44" t="n">
        <f aca="false">+SUM('Quarterly Income Statement IFRS'!AL81:AO81)</f>
        <v>4785.16807399998</v>
      </c>
      <c r="L81" s="44" t="n">
        <f aca="false">+SUM('Quarterly Income Statement IFRS'!AP81:AS81)</f>
        <v>9253.80068399999</v>
      </c>
      <c r="M81" s="44" t="n">
        <f aca="false">+SUM('Quarterly Income Statement IFRS'!AT81:AW81)</f>
        <v>19262.905201</v>
      </c>
      <c r="N81" s="44" t="n">
        <f aca="false">+SUM('Quarterly Income Statement IFRS'!AX81:BA81)</f>
        <v>18515.730468</v>
      </c>
      <c r="O81" s="44" t="n">
        <f aca="false">+SUM('Quarterly Income Statement IFRS'!BB81:BE81)</f>
        <v>6903.57994535484</v>
      </c>
      <c r="P81" s="44" t="n">
        <f aca="false">+SUM('Quarterly Income Statement IFRS'!BF81:BG81)</f>
        <v>7701.46367100001</v>
      </c>
    </row>
    <row r="82" customFormat="false" ht="14.25" hidden="false" customHeight="false" outlineLevel="0" collapsed="false">
      <c r="A82" s="71" t="s">
        <v>61</v>
      </c>
      <c r="B82" s="44" t="n">
        <f aca="false">SUM('Quarterly Income Statement IFRS'!B82:E82)</f>
        <v>31188.1986070001</v>
      </c>
      <c r="C82" s="44" t="n">
        <f aca="false">SUM('Quarterly Income Statement IFRS'!F82:I82)</f>
        <v>27758.437199</v>
      </c>
      <c r="D82" s="44" t="n">
        <f aca="false">SUM('Quarterly Income Statement IFRS'!J82:M82)</f>
        <v>40667.9602889999</v>
      </c>
      <c r="E82" s="44" t="n">
        <f aca="false">SUM('Quarterly Income Statement IFRS'!N82:Q82)</f>
        <v>36687.14186</v>
      </c>
      <c r="F82" s="44" t="n">
        <f aca="false">SUM('Quarterly Income Statement IFRS'!R82:U82)</f>
        <v>8795.07415600001</v>
      </c>
      <c r="G82" s="44" t="n">
        <f aca="false">SUM('Quarterly Income Statement IFRS'!V82:Y82)</f>
        <v>13035.5440409999</v>
      </c>
      <c r="H82" s="44" t="n">
        <f aca="false">SUM('Quarterly Income Statement IFRS'!Z82:AC82)</f>
        <v>13931.261866</v>
      </c>
      <c r="I82" s="44" t="n">
        <f aca="false">SUM('Quarterly Income Statement IFRS'!AD82:AG82)</f>
        <v>19446.2338109999</v>
      </c>
      <c r="J82" s="44" t="n">
        <f aca="false">+SUM('Quarterly Income Statement IFRS'!AH82:AK82)</f>
        <v>12198.721564</v>
      </c>
      <c r="K82" s="44" t="n">
        <f aca="false">+SUM('Quarterly Income Statement IFRS'!AL82:AO82)</f>
        <v>14433.697187</v>
      </c>
      <c r="L82" s="44" t="n">
        <f aca="false">+SUM('Quarterly Income Statement IFRS'!AP82:AS82)</f>
        <v>20556.228177</v>
      </c>
      <c r="M82" s="44" t="n">
        <f aca="false">+SUM('Quarterly Income Statement IFRS'!AT82:AW82)</f>
        <v>28783.784368</v>
      </c>
      <c r="N82" s="44" t="n">
        <f aca="false">+SUM('Quarterly Income Statement IFRS'!AX82:BA82)</f>
        <v>30145.546364</v>
      </c>
      <c r="O82" s="44" t="n">
        <f aca="false">+SUM('Quarterly Income Statement IFRS'!BB82:BE82)</f>
        <v>18258.867687</v>
      </c>
      <c r="P82" s="44" t="n">
        <f aca="false">+SUM('Quarterly Income Statement IFRS'!BF82:BG82)</f>
        <v>12898.334507</v>
      </c>
    </row>
    <row r="83" customFormat="false" ht="14.25" hidden="false" customHeight="false" outlineLevel="0" collapsed="false">
      <c r="A83" s="75" t="s">
        <v>62</v>
      </c>
      <c r="B83" s="76" t="n">
        <f aca="false">B81/B74</f>
        <v>0.105523778903417</v>
      </c>
      <c r="C83" s="76" t="n">
        <f aca="false">C81/C74</f>
        <v>0.0901050728505838</v>
      </c>
      <c r="D83" s="76" t="n">
        <f aca="false">D81/D74</f>
        <v>0.0581595686554784</v>
      </c>
      <c r="E83" s="76" t="n">
        <f aca="false">E81/E74</f>
        <v>0.0604208163708577</v>
      </c>
      <c r="F83" s="76" t="n">
        <f aca="false">F81/F74</f>
        <v>-0.0204190021832033</v>
      </c>
      <c r="G83" s="76" t="n">
        <f aca="false">G81/G74</f>
        <v>-0.0274022549061299</v>
      </c>
      <c r="H83" s="76" t="n">
        <f aca="false">H81/H74</f>
        <v>-0.00510411264563194</v>
      </c>
      <c r="I83" s="76" t="n">
        <f aca="false">I81/I74</f>
        <v>0.0115036960832304</v>
      </c>
      <c r="J83" s="76" t="n">
        <f aca="false">J81/J74</f>
        <v>-0.00199288458541314</v>
      </c>
      <c r="K83" s="76" t="n">
        <f aca="false">K81/K74</f>
        <v>0.0230904701442458</v>
      </c>
      <c r="L83" s="76" t="n">
        <f aca="false">L81/L74</f>
        <v>0.034635266697177</v>
      </c>
      <c r="M83" s="76" t="n">
        <f aca="false">M81/M74</f>
        <v>0.056939772258744</v>
      </c>
      <c r="N83" s="76" t="n">
        <f aca="false">N81/N74</f>
        <v>0.0449603592146019</v>
      </c>
      <c r="O83" s="76" t="n">
        <f aca="false">O81/O74</f>
        <v>0.0164966044371912</v>
      </c>
      <c r="P83" s="76" t="n">
        <f aca="false">P81/P74</f>
        <v>0.0371461780679633</v>
      </c>
    </row>
    <row r="84" customFormat="false" ht="14.25" hidden="false" customHeight="false" outlineLevel="0" collapsed="false">
      <c r="A84" s="75" t="s">
        <v>63</v>
      </c>
      <c r="B84" s="76" t="n">
        <f aca="false">B82/B74</f>
        <v>0.135680546531634</v>
      </c>
      <c r="C84" s="76" t="n">
        <f aca="false">C82/C74</f>
        <v>0.127594444147114</v>
      </c>
      <c r="D84" s="76" t="n">
        <f aca="false">D82/D74</f>
        <v>0.106094259580976</v>
      </c>
      <c r="E84" s="76" t="n">
        <f aca="false">E82/E74</f>
        <v>0.106686045888002</v>
      </c>
      <c r="F84" s="76" t="n">
        <f aca="false">F82/F74</f>
        <v>0.0315643984862356</v>
      </c>
      <c r="G84" s="76" t="n">
        <f aca="false">G82/G74</f>
        <v>0.0480633580977505</v>
      </c>
      <c r="H84" s="76" t="n">
        <f aca="false">H82/H74</f>
        <v>0.0609209104440462</v>
      </c>
      <c r="I84" s="76" t="n">
        <f aca="false">I82/I74</f>
        <v>0.0750058736761414</v>
      </c>
      <c r="J84" s="76" t="n">
        <f aca="false">J82/J74</f>
        <v>0.0597571237087846</v>
      </c>
      <c r="K84" s="76" t="n">
        <f aca="false">K82/K74</f>
        <v>0.0696487247288922</v>
      </c>
      <c r="L84" s="76" t="n">
        <f aca="false">L82/L74</f>
        <v>0.0769381651400198</v>
      </c>
      <c r="M84" s="76" t="n">
        <f aca="false">M82/M74</f>
        <v>0.0850828112144596</v>
      </c>
      <c r="N84" s="76" t="n">
        <f aca="false">N82/N74</f>
        <v>0.0732001686667604</v>
      </c>
      <c r="O84" s="76" t="n">
        <f aca="false">O82/O74</f>
        <v>0.0436308871755911</v>
      </c>
      <c r="P84" s="76" t="n">
        <f aca="false">P82/P74</f>
        <v>0.062212048364433</v>
      </c>
    </row>
    <row r="85" customFormat="false" ht="14.25" hidden="false" customHeight="false" outlineLevel="0" collapsed="false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</row>
    <row r="86" customFormat="false" ht="14.25" hidden="false" customHeight="false" outlineLevel="0" collapsed="false">
      <c r="A86" s="78" t="s">
        <v>181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customFormat="false" ht="14.25" hidden="false" customHeight="false" outlineLevel="0" collapsed="false">
      <c r="A87" s="71" t="s">
        <v>56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 t="n">
        <f aca="false">+SUM(L88:L90)</f>
        <v>-6028.680276</v>
      </c>
      <c r="M87" s="44" t="n">
        <f aca="false">+SUM(M88:M90)</f>
        <v>-8873.966361</v>
      </c>
      <c r="N87" s="44" t="n">
        <f aca="false">+SUM(N88:N90)</f>
        <v>-13475.657934</v>
      </c>
      <c r="O87" s="44" t="n">
        <f aca="false">+SUM(O88:O90)</f>
        <v>-14523.3392662193</v>
      </c>
      <c r="P87" s="44" t="n">
        <f aca="false">+SUM(P88:P90)</f>
        <v>-5791.386681</v>
      </c>
    </row>
    <row r="88" customFormat="false" ht="14.25" hidden="false" customHeight="false" outlineLevel="0" collapsed="false">
      <c r="A88" s="45" t="s">
        <v>176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 t="n">
        <f aca="false">+SUM('Quarterly Income Statement IFRS'!AP88:AS88)</f>
        <v>-2380.09556</v>
      </c>
      <c r="M88" s="46" t="n">
        <f aca="false">+SUM('Quarterly Income Statement IFRS'!AT88:AW88)</f>
        <v>-3729.379332</v>
      </c>
      <c r="N88" s="46" t="n">
        <f aca="false">+SUM('Quarterly Income Statement IFRS'!AX88:BA88)</f>
        <v>-6567.347115</v>
      </c>
      <c r="O88" s="46" t="n">
        <f aca="false">+SUM('Quarterly Income Statement IFRS'!BB88:BE88)</f>
        <v>-6293.3419559081</v>
      </c>
      <c r="P88" s="46" t="n">
        <f aca="false">+SUM('Quarterly Income Statement IFRS'!BF88:BG88)</f>
        <v>-2007.887643</v>
      </c>
    </row>
    <row r="89" customFormat="false" ht="14.25" hidden="false" customHeight="false" outlineLevel="0" collapsed="false">
      <c r="A89" s="45" t="s">
        <v>177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 t="n">
        <f aca="false">+SUM('Quarterly Income Statement IFRS'!AP89:AS89)</f>
        <v>-3648.584716</v>
      </c>
      <c r="M89" s="46" t="n">
        <f aca="false">+SUM('Quarterly Income Statement IFRS'!AT89:AW89)</f>
        <v>-5144.587029</v>
      </c>
      <c r="N89" s="46" t="n">
        <f aca="false">+SUM('Quarterly Income Statement IFRS'!AX89:BA89)</f>
        <v>-6908.310819</v>
      </c>
      <c r="O89" s="46" t="n">
        <f aca="false">+SUM('Quarterly Income Statement IFRS'!BB89:BE89)</f>
        <v>-8229.99731031122</v>
      </c>
      <c r="P89" s="46" t="n">
        <f aca="false">+SUM('Quarterly Income Statement IFRS'!BF89:BG89)</f>
        <v>-3783.499038</v>
      </c>
    </row>
    <row r="90" customFormat="false" ht="14.25" hidden="false" customHeight="false" outlineLevel="0" collapsed="false">
      <c r="A90" s="45" t="s">
        <v>178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 t="n">
        <f aca="false">+SUM('Quarterly Income Statement IFRS'!AP90:AS90)</f>
        <v>0</v>
      </c>
      <c r="M90" s="46" t="n">
        <f aca="false">+SUM('Quarterly Income Statement IFRS'!AT90:AW90)</f>
        <v>0</v>
      </c>
      <c r="N90" s="46" t="n">
        <f aca="false">+SUM('Quarterly Income Statement IFRS'!AX90:BA90)</f>
        <v>0</v>
      </c>
      <c r="O90" s="46" t="n">
        <f aca="false">+SUM('Quarterly Income Statement IFRS'!BB90:BE90)</f>
        <v>0</v>
      </c>
      <c r="P90" s="46" t="n">
        <f aca="false">+SUM('Quarterly Income Statement IFRS'!BF90:BG90)</f>
        <v>0</v>
      </c>
    </row>
    <row r="91" customFormat="false" ht="14.25" hidden="false" customHeight="false" outlineLevel="0" collapsed="false">
      <c r="A91" s="77" t="s">
        <v>160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 t="n">
        <f aca="false">+SUM('Quarterly Income Statement IFRS'!AP91:AS91)</f>
        <v>6028.680276</v>
      </c>
      <c r="M91" s="46" t="n">
        <f aca="false">+SUM('Quarterly Income Statement IFRS'!AT91:AW91)</f>
        <v>8873.966361</v>
      </c>
      <c r="N91" s="46" t="n">
        <f aca="false">+SUM('Quarterly Income Statement IFRS'!AX91:BA91)</f>
        <v>13475.657934</v>
      </c>
      <c r="O91" s="46" t="n">
        <f aca="false">+SUM('Quarterly Income Statement IFRS'!BB91:BE91)</f>
        <v>14523.339262</v>
      </c>
      <c r="P91" s="46" t="n">
        <f aca="false">+SUM('Quarterly Income Statement IFRS'!BF91:BG91)</f>
        <v>5791.386681</v>
      </c>
    </row>
    <row r="92" customFormat="false" ht="14.25" hidden="false" customHeight="false" outlineLevel="0" collapsed="false">
      <c r="A92" s="82" t="s">
        <v>161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 t="n">
        <f aca="false">+L87+L91</f>
        <v>0</v>
      </c>
      <c r="M92" s="83" t="n">
        <f aca="false">+M87+M91</f>
        <v>0</v>
      </c>
      <c r="N92" s="83" t="n">
        <f aca="false">+N87+N91</f>
        <v>0</v>
      </c>
      <c r="O92" s="83" t="n">
        <f aca="false">+O87+O91</f>
        <v>-4.21932054450735E-006</v>
      </c>
      <c r="P92" s="83" t="n">
        <f aca="false">+P87+P91</f>
        <v>0</v>
      </c>
    </row>
    <row r="93" customFormat="false" ht="14.25" hidden="false" customHeight="false" outlineLevel="0" collapsed="false">
      <c r="A93" s="79" t="s">
        <v>163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 t="n">
        <f aca="false">+SUM('Quarterly Income Statement IFRS'!AP93:AS93)</f>
        <v>0</v>
      </c>
      <c r="M93" s="57" t="n">
        <f aca="false">+SUM('Quarterly Income Statement IFRS'!AT93:AW93)</f>
        <v>0</v>
      </c>
      <c r="N93" s="57" t="n">
        <f aca="false">+SUM('Quarterly Income Statement IFRS'!AX93:BA93)</f>
        <v>0</v>
      </c>
      <c r="O93" s="57" t="n">
        <f aca="false">+SUM('Quarterly Income Statement IFRS'!BB93:BE93)</f>
        <v>0</v>
      </c>
      <c r="P93" s="57" t="n">
        <f aca="false">+SUM('Quarterly Income Statement IFRS'!BF93:BG93)</f>
        <v>0</v>
      </c>
    </row>
    <row r="94" customFormat="false" ht="14.25" hidden="false" customHeight="false" outlineLevel="0" collapsed="false">
      <c r="A94" s="71" t="s">
        <v>43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 t="n">
        <f aca="false">+L87+L91+L93</f>
        <v>0</v>
      </c>
      <c r="M94" s="44" t="n">
        <f aca="false">+M87+M91+M93</f>
        <v>0</v>
      </c>
      <c r="N94" s="44" t="n">
        <f aca="false">+N87+N91+N93</f>
        <v>0</v>
      </c>
      <c r="O94" s="44" t="n">
        <f aca="false">+O87+O91+O93</f>
        <v>-4.21932054450735E-006</v>
      </c>
      <c r="P94" s="44" t="n">
        <f aca="false">+P87+P91+P93</f>
        <v>0</v>
      </c>
    </row>
    <row r="95" customFormat="false" ht="14.25" hidden="false" customHeight="false" outlineLevel="0" collapsed="false">
      <c r="A95" s="71" t="s">
        <v>61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 t="n">
        <f aca="false">+SUM('Quarterly Income Statement IFRS'!AP95:AS95)</f>
        <v>0</v>
      </c>
      <c r="M95" s="44" t="n">
        <f aca="false">+SUM('Quarterly Income Statement IFRS'!AT95:AW95)</f>
        <v>0</v>
      </c>
      <c r="N95" s="44" t="n">
        <f aca="false">+SUM('Quarterly Income Statement IFRS'!AX95:BA95)</f>
        <v>0</v>
      </c>
      <c r="O95" s="44" t="n">
        <f aca="false">+SUM('Quarterly Income Statement IFRS'!BB95:BE95)</f>
        <v>0</v>
      </c>
      <c r="P95" s="44" t="n">
        <f aca="false">+SUM('Quarterly Income Statement IFRS'!BF95:BG95)</f>
        <v>0</v>
      </c>
    </row>
    <row r="96" customFormat="false" ht="14.25" hidden="false" customHeight="false" outlineLevel="0" collapsed="false">
      <c r="A96" s="75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</row>
    <row r="97" customFormat="false" ht="14.25" hidden="false" customHeight="false" outlineLevel="0" collapsed="false">
      <c r="A97" s="75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</row>
    <row r="98" customFormat="false" ht="14.25" hidden="false" customHeight="false" outlineLevel="0" collapsed="false"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</row>
    <row r="99" customFormat="false" ht="14.25" hidden="false" customHeight="false" outlineLevel="0" collapsed="false">
      <c r="A99" s="78" t="s">
        <v>67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</row>
    <row r="100" customFormat="false" ht="14.25" hidden="false" customHeight="false" outlineLevel="0" collapsed="false">
      <c r="A100" s="71" t="s">
        <v>56</v>
      </c>
      <c r="B100" s="44" t="n">
        <f aca="false">B35+B48+B61+B74</f>
        <v>681191.696822</v>
      </c>
      <c r="C100" s="44" t="n">
        <f aca="false">SUM('Quarterly Income Statement IFRS'!F101:I101)</f>
        <v>672287.40835401</v>
      </c>
      <c r="D100" s="44" t="n">
        <f aca="false">SUM('Quarterly Income Statement IFRS'!J101:M101)</f>
        <v>878455.02620056</v>
      </c>
      <c r="E100" s="44" t="n">
        <f aca="false">SUM('Quarterly Income Statement IFRS'!N101:Q101)</f>
        <v>891122.437043999</v>
      </c>
      <c r="F100" s="44" t="n">
        <f aca="false">SUM('Quarterly Income Statement IFRS'!R101:U101)</f>
        <v>816158.844492996</v>
      </c>
      <c r="G100" s="44" t="n">
        <f aca="false">SUM('Quarterly Income Statement IFRS'!V101:Y101)</f>
        <v>841541.278109</v>
      </c>
      <c r="H100" s="44" t="n">
        <f aca="false">SUM('Quarterly Income Statement IFRS'!Z101:AC101)</f>
        <v>800141.89696</v>
      </c>
      <c r="I100" s="44" t="n">
        <f aca="false">SUM('Quarterly Income Statement IFRS'!AD101:AG101)</f>
        <v>846550.487557</v>
      </c>
      <c r="J100" s="44" t="n">
        <f aca="false">SUM('Quarterly Income Statement IFRS'!AH101:AK101)</f>
        <v>780455.814809</v>
      </c>
      <c r="K100" s="44" t="n">
        <f aca="false">+SUM('Quarterly Income Statement IFRS'!AL101:AO101)</f>
        <v>897198.727528</v>
      </c>
      <c r="L100" s="44" t="n">
        <f aca="false">+L35+L48+L61+L74+L87</f>
        <v>1068112.153472</v>
      </c>
      <c r="M100" s="44" t="n">
        <f aca="false">+M35+M48+M61+M74+M87</f>
        <v>1300157.603247</v>
      </c>
      <c r="N100" s="44" t="n">
        <f aca="false">+N35+N48+N61+N74+N87</f>
        <v>1407122.353984</v>
      </c>
      <c r="O100" s="44" t="n">
        <f aca="false">+O35+O48+O61+O74+O87</f>
        <v>1444304.83906589</v>
      </c>
      <c r="P100" s="44" t="n">
        <f aca="false">+P35+P48+P61+P74+P87</f>
        <v>730010.323651</v>
      </c>
    </row>
    <row r="101" customFormat="false" ht="14.25" hidden="false" customHeight="false" outlineLevel="0" collapsed="false">
      <c r="A101" s="45" t="s">
        <v>176</v>
      </c>
      <c r="B101" s="46" t="n">
        <f aca="false">B36+B49+B62+B75</f>
        <v>281099.247026</v>
      </c>
      <c r="C101" s="46" t="n">
        <f aca="false">SUM('Quarterly Income Statement IFRS'!F102:I102)</f>
        <v>270672.612441</v>
      </c>
      <c r="D101" s="46" t="n">
        <f aca="false">SUM('Quarterly Income Statement IFRS'!J102:M102)</f>
        <v>351479.839403</v>
      </c>
      <c r="E101" s="46" t="n">
        <f aca="false">SUM('Quarterly Income Statement IFRS'!N102:Q102)</f>
        <v>351753.073824472</v>
      </c>
      <c r="F101" s="46" t="n">
        <f aca="false">SUM('Quarterly Income Statement IFRS'!R102:U102)</f>
        <v>327579.368836995</v>
      </c>
      <c r="G101" s="46" t="n">
        <f aca="false">SUM('Quarterly Income Statement IFRS'!V102:Y102)</f>
        <v>318079.016955</v>
      </c>
      <c r="H101" s="46" t="n">
        <f aca="false">SUM('Quarterly Income Statement IFRS'!Z102:AC102)</f>
        <v>285506.128257</v>
      </c>
      <c r="I101" s="46" t="n">
        <f aca="false">SUM('Quarterly Income Statement IFRS'!AD102:AG102)</f>
        <v>318596.767255</v>
      </c>
      <c r="J101" s="46" t="n">
        <f aca="false">SUM('Quarterly Income Statement IFRS'!AH102:AK102)</f>
        <v>300666.066772</v>
      </c>
      <c r="K101" s="46" t="n">
        <f aca="false">+SUM('Quarterly Income Statement IFRS'!AL102:AO102)</f>
        <v>306375.170322</v>
      </c>
      <c r="L101" s="46" t="n">
        <f aca="false">+L36+L49+L62+L75+L88</f>
        <v>369720.288948</v>
      </c>
      <c r="M101" s="46" t="n">
        <f aca="false">+M36+M49+M62+M75+M88</f>
        <v>430051.4349757</v>
      </c>
      <c r="N101" s="46" t="n">
        <f aca="false">+N36+N49+N62+N75+N88</f>
        <v>501219.158294375</v>
      </c>
      <c r="O101" s="46" t="n">
        <f aca="false">+O36+O49+O62+O75+O88</f>
        <v>525002.936633347</v>
      </c>
      <c r="P101" s="46" t="n">
        <f aca="false">+P36+P49+P62+P75+P88</f>
        <v>263863.803316</v>
      </c>
    </row>
    <row r="102" customFormat="false" ht="14.25" hidden="false" customHeight="false" outlineLevel="0" collapsed="false">
      <c r="A102" s="45" t="s">
        <v>177</v>
      </c>
      <c r="B102" s="46" t="n">
        <f aca="false">B37+B50+B63+B76</f>
        <v>400092.449796</v>
      </c>
      <c r="C102" s="46" t="n">
        <f aca="false">SUM('Quarterly Income Statement IFRS'!F103:I103)</f>
        <v>401614.79591301</v>
      </c>
      <c r="D102" s="46" t="n">
        <f aca="false">SUM('Quarterly Income Statement IFRS'!J103:M103)</f>
        <v>526975.18679756</v>
      </c>
      <c r="E102" s="46" t="n">
        <f aca="false">SUM('Quarterly Income Statement IFRS'!N103:Q103)</f>
        <v>539369.363219527</v>
      </c>
      <c r="F102" s="46" t="n">
        <f aca="false">SUM('Quarterly Income Statement IFRS'!R103:U103)</f>
        <v>488579.475656001</v>
      </c>
      <c r="G102" s="46" t="n">
        <f aca="false">SUM('Quarterly Income Statement IFRS'!V103:Y103)</f>
        <v>523462.261154</v>
      </c>
      <c r="H102" s="46" t="n">
        <f aca="false">SUM('Quarterly Income Statement IFRS'!Z103:AC103)</f>
        <v>514635.768703</v>
      </c>
      <c r="I102" s="46" t="n">
        <f aca="false">SUM('Quarterly Income Statement IFRS'!AD103:AG103)</f>
        <v>308397.49556576</v>
      </c>
      <c r="J102" s="46" t="n">
        <f aca="false">SUM('Quarterly Income Statement IFRS'!AH103:AK103)</f>
        <v>250086.015103089</v>
      </c>
      <c r="K102" s="46" t="n">
        <f aca="false">+SUM('Quarterly Income Statement IFRS'!AL103:AO103)</f>
        <v>270145.895146599</v>
      </c>
      <c r="L102" s="46" t="n">
        <f aca="false">+L37+L50+L63+L76+L89</f>
        <v>352861.861563759</v>
      </c>
      <c r="M102" s="46" t="n">
        <f aca="false">+M37+M50+M63+M76+M89</f>
        <v>408174.65952843</v>
      </c>
      <c r="N102" s="46" t="n">
        <f aca="false">+N37+N50+N63+N76+N89</f>
        <v>512967.626689415</v>
      </c>
      <c r="O102" s="46" t="n">
        <f aca="false">+O37+O50+O63+O76+O89</f>
        <v>485878.176541165</v>
      </c>
      <c r="P102" s="46" t="n">
        <f aca="false">+P37+P50+P63+P76+P89</f>
        <v>246019.606821</v>
      </c>
    </row>
    <row r="103" customFormat="false" ht="14.25" hidden="false" customHeight="false" outlineLevel="0" collapsed="false">
      <c r="A103" s="45" t="s">
        <v>178</v>
      </c>
      <c r="B103" s="46" t="n">
        <f aca="false">B38+B51+B64+B77</f>
        <v>0</v>
      </c>
      <c r="C103" s="46" t="n">
        <f aca="false">SUM('Quarterly Income Statement IFRS'!F104:I104)</f>
        <v>0</v>
      </c>
      <c r="D103" s="46" t="n">
        <f aca="false">SUM('Quarterly Income Statement IFRS'!J104:M104)</f>
        <v>0</v>
      </c>
      <c r="E103" s="46" t="n">
        <f aca="false">SUM('Quarterly Income Statement IFRS'!N104:Q104)</f>
        <v>0</v>
      </c>
      <c r="F103" s="46" t="n">
        <f aca="false">SUM('Quarterly Income Statement IFRS'!R104:U104)</f>
        <v>0</v>
      </c>
      <c r="G103" s="46" t="n">
        <f aca="false">SUM('Quarterly Income Statement IFRS'!V104:Y104)</f>
        <v>0</v>
      </c>
      <c r="H103" s="46" t="n">
        <f aca="false">SUM('Quarterly Income Statement IFRS'!Z104:AC104)</f>
        <v>0</v>
      </c>
      <c r="I103" s="46" t="n">
        <f aca="false">SUM('Quarterly Income Statement IFRS'!AD104:AG104)</f>
        <v>219556.22473624</v>
      </c>
      <c r="J103" s="46" t="n">
        <f aca="false">SUM('Quarterly Income Statement IFRS'!AH104:AK104)</f>
        <v>229703.732933911</v>
      </c>
      <c r="K103" s="46" t="n">
        <f aca="false">+SUM('Quarterly Income Statement IFRS'!AL104:AO104)</f>
        <v>320677.662059401</v>
      </c>
      <c r="L103" s="46" t="n">
        <f aca="false">+L38+L51+L64+L77+L90</f>
        <v>345530.002960241</v>
      </c>
      <c r="M103" s="46" t="n">
        <f aca="false">+M38+M51+M64+M77+M90</f>
        <v>461931.50874287</v>
      </c>
      <c r="N103" s="46" t="n">
        <f aca="false">+N38+N51+N64+N77+N90</f>
        <v>392935.569000211</v>
      </c>
      <c r="O103" s="46" t="n">
        <f aca="false">+O38+O51+O64+O77+O90</f>
        <v>433423.725885333</v>
      </c>
      <c r="P103" s="46" t="n">
        <f aca="false">+P38+P51+P64+P77+P90</f>
        <v>220126.913514</v>
      </c>
    </row>
    <row r="104" customFormat="false" ht="14.25" hidden="false" customHeight="false" outlineLevel="0" collapsed="false">
      <c r="A104" s="77" t="s">
        <v>160</v>
      </c>
      <c r="B104" s="46" t="n">
        <f aca="false">B39+B52+B65+B78</f>
        <v>-534628.762657</v>
      </c>
      <c r="C104" s="46" t="n">
        <f aca="false">SUM('Quarterly Income Statement IFRS'!F105:I105)</f>
        <v>-530195.262693059</v>
      </c>
      <c r="D104" s="46" t="n">
        <f aca="false">SUM('Quarterly Income Statement IFRS'!J105:M105)</f>
        <v>-720758.398493382</v>
      </c>
      <c r="E104" s="46" t="n">
        <f aca="false">SUM('Quarterly Income Statement IFRS'!N105:Q105)</f>
        <v>-728348.644256638</v>
      </c>
      <c r="F104" s="46" t="n">
        <f aca="false">SUM('Quarterly Income Statement IFRS'!R105:U105)</f>
        <v>-671565.219312</v>
      </c>
      <c r="G104" s="46" t="n">
        <f aca="false">SUM('Quarterly Income Statement IFRS'!V105:Y105)</f>
        <v>-696329.458189</v>
      </c>
      <c r="H104" s="46" t="n">
        <f aca="false">SUM('Quarterly Income Statement IFRS'!Z105:AC105)</f>
        <v>-659448.86705058</v>
      </c>
      <c r="I104" s="46" t="n">
        <f aca="false">SUM('Quarterly Income Statement IFRS'!AD105:AG105)</f>
        <v>-703612.654864</v>
      </c>
      <c r="J104" s="46" t="n">
        <f aca="false">SUM('Quarterly Income Statement IFRS'!AH105:AK105)</f>
        <v>-652252.290191</v>
      </c>
      <c r="K104" s="46" t="n">
        <f aca="false">+SUM('Quarterly Income Statement IFRS'!AL105:AO105)</f>
        <v>-742026.099391</v>
      </c>
      <c r="L104" s="46" t="n">
        <f aca="false">+L39+L52+L65+L78+L91</f>
        <v>-889903.678787</v>
      </c>
      <c r="M104" s="46" t="n">
        <f aca="false">+M39+M52+M65+M78+M91-0.15</f>
        <v>-1098947.257287</v>
      </c>
      <c r="N104" s="46" t="n">
        <f aca="false">+N39+N52+N65+N78+N91</f>
        <v>-1194435.9152038</v>
      </c>
      <c r="O104" s="46" t="n">
        <f aca="false">+O39+O52+O65+O78+O91</f>
        <v>-1245141.96817098</v>
      </c>
      <c r="P104" s="46" t="n">
        <f aca="false">+P39+P52+P65+P78+P91</f>
        <v>-627725.747021</v>
      </c>
    </row>
    <row r="105" customFormat="false" ht="14.25" hidden="false" customHeight="false" outlineLevel="0" collapsed="false">
      <c r="A105" s="82" t="s">
        <v>161</v>
      </c>
      <c r="B105" s="83" t="n">
        <f aca="false">B40+B53+B66+B79</f>
        <v>146562.934165</v>
      </c>
      <c r="C105" s="83" t="n">
        <f aca="false">SUM('Quarterly Income Statement IFRS'!F106:I106)</f>
        <v>142092.145660951</v>
      </c>
      <c r="D105" s="83" t="n">
        <f aca="false">SUM('Quarterly Income Statement IFRS'!J106:M106)</f>
        <v>157696.627707178</v>
      </c>
      <c r="E105" s="83" t="n">
        <f aca="false">SUM('Quarterly Income Statement IFRS'!N106:Q106)</f>
        <v>162773.792787361</v>
      </c>
      <c r="F105" s="83" t="n">
        <f aca="false">SUM('Quarterly Income Statement IFRS'!R106:U106)</f>
        <v>144593.625180996</v>
      </c>
      <c r="G105" s="83" t="n">
        <f aca="false">SUM('Quarterly Income Statement IFRS'!V106:Y106)</f>
        <v>145211.81992</v>
      </c>
      <c r="H105" s="83" t="n">
        <f aca="false">SUM('Quarterly Income Statement IFRS'!Z106:AC106)</f>
        <v>140693.02990942</v>
      </c>
      <c r="I105" s="83" t="n">
        <f aca="false">SUM('Quarterly Income Statement IFRS'!AD106:AG106)</f>
        <v>142937.832693</v>
      </c>
      <c r="J105" s="83" t="n">
        <f aca="false">SUM('Quarterly Income Statement IFRS'!AH106:AK106)</f>
        <v>128202.524618</v>
      </c>
      <c r="K105" s="83" t="n">
        <f aca="false">+SUM('Quarterly Income Statement IFRS'!AL106:AO106)</f>
        <v>155172.628137</v>
      </c>
      <c r="L105" s="83" t="n">
        <f aca="false">+L40+L53+L66+L79+L92</f>
        <v>178208.474685</v>
      </c>
      <c r="M105" s="83" t="n">
        <f aca="false">+M40+M53+M66+M79+M92</f>
        <v>201210.49596</v>
      </c>
      <c r="N105" s="83" t="n">
        <f aca="false">+N40+N53+N66+N79+N92</f>
        <v>212686.438780206</v>
      </c>
      <c r="O105" s="83" t="n">
        <f aca="false">+O40+O53+O66+O79+O92</f>
        <v>199162.870895042</v>
      </c>
      <c r="P105" s="83" t="n">
        <f aca="false">+P40+P53+P66+P79+P92</f>
        <v>102284.57663</v>
      </c>
    </row>
    <row r="106" customFormat="false" ht="14.25" hidden="false" customHeight="false" outlineLevel="0" collapsed="false">
      <c r="A106" s="79" t="s">
        <v>163</v>
      </c>
      <c r="B106" s="57" t="n">
        <f aca="false">B41+B54+B67+B80</f>
        <v>-61005.693993</v>
      </c>
      <c r="C106" s="57" t="n">
        <f aca="false">SUM('Quarterly Income Statement IFRS'!F107:I107)</f>
        <v>-58258.108625</v>
      </c>
      <c r="D106" s="57" t="n">
        <f aca="false">SUM('Quarterly Income Statement IFRS'!J107:M107)</f>
        <v>-69629.24779653</v>
      </c>
      <c r="E106" s="57" t="n">
        <f aca="false">SUM('Quarterly Income Statement IFRS'!N107:Q107)</f>
        <v>-69625.8827533629</v>
      </c>
      <c r="F106" s="57" t="n">
        <f aca="false">SUM('Quarterly Income Statement IFRS'!R107:U107)</f>
        <v>-81292.579731</v>
      </c>
      <c r="G106" s="57" t="n">
        <f aca="false">SUM('Quarterly Income Statement IFRS'!V107:Y107)</f>
        <v>-85702.872444</v>
      </c>
      <c r="H106" s="57" t="n">
        <f aca="false">SUM('Quarterly Income Statement IFRS'!Z107:AC107)</f>
        <v>-84941.072799</v>
      </c>
      <c r="I106" s="57" t="n">
        <f aca="false">SUM('Quarterly Income Statement IFRS'!AD107:AG107)</f>
        <v>-89468.435133</v>
      </c>
      <c r="J106" s="57" t="n">
        <f aca="false">SUM('Quarterly Income Statement IFRS'!AH107:AK107)</f>
        <v>-80038.546406</v>
      </c>
      <c r="K106" s="57" t="n">
        <f aca="false">+SUM('Quarterly Income Statement IFRS'!AL107:AO107)</f>
        <v>-82710.12817</v>
      </c>
      <c r="L106" s="57" t="n">
        <f aca="false">+L41+L54+L67+L80+L93</f>
        <v>-102265.688172</v>
      </c>
      <c r="M106" s="57" t="n">
        <f aca="false">+M41+M54+M67+M80+M93</f>
        <v>-120459.790579</v>
      </c>
      <c r="N106" s="57" t="n">
        <f aca="false">+N41+N54+N67+N80+N93</f>
        <v>-122436.785328622</v>
      </c>
      <c r="O106" s="57" t="n">
        <f aca="false">+O41+O54+O67+O80+O93</f>
        <v>-133332.611793097</v>
      </c>
      <c r="P106" s="57" t="n">
        <f aca="false">+P41+P54+P67+P80+P93</f>
        <v>-67395.352731</v>
      </c>
    </row>
    <row r="107" customFormat="false" ht="14.25" hidden="false" customHeight="false" outlineLevel="0" collapsed="false">
      <c r="A107" s="71" t="s">
        <v>43</v>
      </c>
      <c r="B107" s="44" t="n">
        <f aca="false">B42+B55+B68+B81</f>
        <v>85557.2401720002</v>
      </c>
      <c r="C107" s="44" t="n">
        <f aca="false">SUM('Quarterly Income Statement IFRS'!F108:I108)</f>
        <v>83834.0370359508</v>
      </c>
      <c r="D107" s="44" t="n">
        <f aca="false">SUM('Quarterly Income Statement IFRS'!J108:M108)</f>
        <v>88067.3799106481</v>
      </c>
      <c r="E107" s="44" t="n">
        <f aca="false">SUM('Quarterly Income Statement IFRS'!N108:Q108)</f>
        <v>93147.9100339978</v>
      </c>
      <c r="F107" s="44" t="n">
        <f aca="false">SUM('Quarterly Income Statement IFRS'!R108:U108)</f>
        <v>63301.0454499955</v>
      </c>
      <c r="G107" s="44" t="n">
        <f aca="false">SUM('Quarterly Income Statement IFRS'!V108:Y108)</f>
        <v>59508.947476</v>
      </c>
      <c r="H107" s="44" t="n">
        <f aca="false">SUM('Quarterly Income Statement IFRS'!Z108:AC108)</f>
        <v>55751.95711042</v>
      </c>
      <c r="I107" s="44" t="n">
        <f aca="false">SUM('Quarterly Income Statement IFRS'!AD108:AG108)</f>
        <v>53469.3975599998</v>
      </c>
      <c r="J107" s="44" t="n">
        <f aca="false">SUM('Quarterly Income Statement IFRS'!AH108:AK108)</f>
        <v>48163.978212</v>
      </c>
      <c r="K107" s="84" t="n">
        <f aca="false">+SUM('Quarterly Income Statement IFRS'!AL108:AO108)</f>
        <v>72462.499967</v>
      </c>
      <c r="L107" s="44" t="n">
        <f aca="false">+L42+L55+L68+L81+L94</f>
        <v>75942.786513</v>
      </c>
      <c r="M107" s="44" t="n">
        <f aca="false">+M42+M55+M68+M81+M94-0.0149999999994179*0</f>
        <v>80750.705381</v>
      </c>
      <c r="N107" s="44" t="n">
        <f aca="false">+N42+N55+N68+N81+N94</f>
        <v>90249.6534515836</v>
      </c>
      <c r="O107" s="44" t="n">
        <f aca="false">+O42+O55+O68+O81+O94</f>
        <v>65830.2591019452</v>
      </c>
      <c r="P107" s="44" t="n">
        <f aca="false">+P42+P55+P68+P81+P94</f>
        <v>34889.2238989999</v>
      </c>
    </row>
    <row r="108" customFormat="false" ht="14.25" hidden="false" customHeight="false" outlineLevel="0" collapsed="false">
      <c r="A108" s="71" t="s">
        <v>61</v>
      </c>
      <c r="B108" s="44" t="n">
        <f aca="false">B43+B56+B69+B82</f>
        <v>117349.559237</v>
      </c>
      <c r="C108" s="44" t="n">
        <f aca="false">SUM('Quarterly Income Statement IFRS'!F109:I109)</f>
        <v>114046.379058951</v>
      </c>
      <c r="D108" s="44" t="n">
        <f aca="false">SUM('Quarterly Income Statement IFRS'!J109:M109)</f>
        <v>129761.451851648</v>
      </c>
      <c r="E108" s="44" t="n">
        <f aca="false">SUM('Quarterly Income Statement IFRS'!N109:Q109)</f>
        <v>126764.836178009</v>
      </c>
      <c r="F108" s="44" t="n">
        <f aca="false">SUM('Quarterly Income Statement IFRS'!R109:U109)</f>
        <v>97101.0748419955</v>
      </c>
      <c r="G108" s="44" t="n">
        <f aca="false">SUM('Quarterly Income Statement IFRS'!V109:Y109)</f>
        <v>101908.603717</v>
      </c>
      <c r="H108" s="44" t="n">
        <f aca="false">SUM('Quarterly Income Statement IFRS'!Z109:AC109)</f>
        <v>91290.2291839998</v>
      </c>
      <c r="I108" s="44" t="n">
        <f aca="false">SUM('Quarterly Income Statement IFRS'!AD109:AG109)</f>
        <v>93197.0740249996</v>
      </c>
      <c r="J108" s="44" t="n">
        <f aca="false">SUM('Quarterly Income Statement IFRS'!AH109:AK109)</f>
        <v>86939.1531109997</v>
      </c>
      <c r="K108" s="44" t="n">
        <f aca="false">+SUM('Quarterly Income Statement IFRS'!AL109:AO109)</f>
        <v>111450.568068</v>
      </c>
      <c r="L108" s="44" t="n">
        <f aca="false">+SUM('Quarterly Income Statement IFRS'!AP109:AS109)</f>
        <v>120573.975024</v>
      </c>
      <c r="M108" s="44" t="n">
        <f aca="false">+M43+M56+M69+M82+M95-0.0149999999994179*0</f>
        <v>124977.722587</v>
      </c>
      <c r="N108" s="44" t="n">
        <f aca="false">+N43+N56+N69+N82+N95</f>
        <v>138146.034931643</v>
      </c>
      <c r="O108" s="44" t="n">
        <f aca="false">+O43+O56+O69+O82+O95</f>
        <v>115223.834832031</v>
      </c>
      <c r="P108" s="44" t="n">
        <f aca="false">+P43+P56+P69+P82+P95</f>
        <v>59055.2153939999</v>
      </c>
    </row>
    <row r="109" customFormat="false" ht="14.25" hidden="false" customHeight="false" outlineLevel="0" collapsed="false">
      <c r="A109" s="75" t="s">
        <v>62</v>
      </c>
      <c r="B109" s="76" t="n">
        <f aca="false">B107/B100</f>
        <v>0.125599358552306</v>
      </c>
      <c r="C109" s="76" t="n">
        <f aca="false">C107/C100</f>
        <v>0.124699698364432</v>
      </c>
      <c r="D109" s="76" t="n">
        <f aca="false">D107/D100</f>
        <v>0.100252576721602</v>
      </c>
      <c r="E109" s="76" t="n">
        <f aca="false">E107/E100</f>
        <v>0.104528745054366</v>
      </c>
      <c r="F109" s="76" t="n">
        <f aca="false">F107/F100</f>
        <v>0.077559712643093</v>
      </c>
      <c r="G109" s="76" t="n">
        <f aca="false">G107/G100</f>
        <v>0.0707142347309696</v>
      </c>
      <c r="H109" s="76" t="n">
        <f aca="false">H107/H100</f>
        <v>0.0696775875907009</v>
      </c>
      <c r="I109" s="76" t="n">
        <f aca="false">I107/I100</f>
        <v>0.0631614987480585</v>
      </c>
      <c r="J109" s="76" t="n">
        <f aca="false">J107/J100</f>
        <v>0.0617126265165787</v>
      </c>
      <c r="K109" s="76" t="n">
        <f aca="false">K107/K100</f>
        <v>0.0807652727803702</v>
      </c>
      <c r="L109" s="76" t="n">
        <f aca="false">ROUND(L107/L100,3)</f>
        <v>0.071</v>
      </c>
      <c r="M109" s="76" t="n">
        <f aca="false">ROUND(M107/M100,3)</f>
        <v>0.062</v>
      </c>
      <c r="N109" s="76" t="n">
        <f aca="false">ROUND(N107/N100,3)</f>
        <v>0.064</v>
      </c>
      <c r="O109" s="76" t="n">
        <f aca="false">ROUND(O107/O100,3)</f>
        <v>0.046</v>
      </c>
      <c r="P109" s="76" t="n">
        <f aca="false">ROUND(P107/P100,3)</f>
        <v>0.048</v>
      </c>
    </row>
    <row r="110" customFormat="false" ht="14.25" hidden="false" customHeight="false" outlineLevel="0" collapsed="false">
      <c r="A110" s="75" t="s">
        <v>63</v>
      </c>
      <c r="B110" s="76" t="n">
        <f aca="false">B108/B100</f>
        <v>0.172270977148543</v>
      </c>
      <c r="C110" s="76" t="n">
        <f aca="false">C108/C100</f>
        <v>0.169639320388545</v>
      </c>
      <c r="D110" s="76" t="n">
        <f aca="false">D108/D100</f>
        <v>0.147715532362407</v>
      </c>
      <c r="E110" s="76" t="n">
        <f aca="false">E108/E100</f>
        <v>0.142252995669719</v>
      </c>
      <c r="F110" s="76" t="n">
        <f aca="false">F108/F100</f>
        <v>0.11897325563177</v>
      </c>
      <c r="G110" s="76" t="n">
        <f aca="false">G108/G100</f>
        <v>0.121097569861333</v>
      </c>
      <c r="H110" s="76" t="n">
        <f aca="false">H108/H100</f>
        <v>0.11409254974754</v>
      </c>
      <c r="I110" s="76" t="n">
        <f aca="false">I108/I100</f>
        <v>0.110090390821167</v>
      </c>
      <c r="J110" s="76" t="n">
        <f aca="false">J108/J100</f>
        <v>0.111395355715655</v>
      </c>
      <c r="K110" s="76" t="n">
        <f aca="false">K108/K100</f>
        <v>0.124220604252386</v>
      </c>
      <c r="L110" s="76" t="n">
        <f aca="false">ROUND(L108/L100,3)</f>
        <v>0.113</v>
      </c>
      <c r="M110" s="76" t="n">
        <f aca="false">ROUND(M108/M100,3)</f>
        <v>0.096</v>
      </c>
      <c r="N110" s="76" t="n">
        <f aca="false">ROUND(N108/N100,3)</f>
        <v>0.098</v>
      </c>
      <c r="O110" s="76" t="n">
        <f aca="false">ROUND(O108/O100,3)</f>
        <v>0.08</v>
      </c>
      <c r="P110" s="76" t="n">
        <f aca="false">ROUND(P108/P100,3)</f>
        <v>0.081</v>
      </c>
    </row>
    <row r="111" customFormat="false" ht="14.25" hidden="false" customHeight="false" outlineLevel="0" collapsed="false">
      <c r="A111" s="75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</row>
    <row r="118" customFormat="false" ht="14.25" hidden="false" customHeight="false" outlineLevel="0" collapsed="false">
      <c r="M118" s="47"/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3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2"/>
  <sheetViews>
    <sheetView showFormulas="false" showGridLines="false" showRowColHeaders="true" showZeros="true" rightToLeft="false" tabSelected="false" showOutlineSymbols="true" defaultGridColor="true" view="normal" topLeftCell="A1" colorId="64" zoomScale="70" zoomScaleNormal="70" zoomScalePageLayoutView="70" workbookViewId="0">
      <selection pane="topLef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65.75"/>
    <col collapsed="false" customWidth="false" hidden="false" outlineLevel="0" max="16384" min="2" style="31" width="11"/>
  </cols>
  <sheetData>
    <row r="1" customFormat="false" ht="18" hidden="false" customHeight="true" outlineLevel="0" collapsed="false">
      <c r="A1" s="85" t="s">
        <v>0</v>
      </c>
    </row>
    <row r="2" customFormat="false" ht="18" hidden="false" customHeight="true" outlineLevel="0" collapsed="false">
      <c r="A2" s="86"/>
    </row>
    <row r="3" customFormat="false" ht="18" hidden="false" customHeight="true" outlineLevel="0" collapsed="false">
      <c r="A3" s="34" t="s">
        <v>184</v>
      </c>
    </row>
    <row r="4" customFormat="false" ht="14.25" hidden="false" customHeight="false" outlineLevel="0" collapsed="false">
      <c r="A4" s="35" t="s">
        <v>158</v>
      </c>
    </row>
    <row r="5" customFormat="false" ht="15" hidden="false" customHeight="true" outlineLevel="0" collapsed="false">
      <c r="A5" s="69"/>
    </row>
    <row r="6" customFormat="false" ht="14.25" hidden="false" customHeight="false" outlineLevel="0" collapsed="false">
      <c r="B6" s="37" t="n">
        <v>2013</v>
      </c>
      <c r="C6" s="37" t="n">
        <v>2014</v>
      </c>
      <c r="D6" s="37" t="n">
        <v>2015</v>
      </c>
      <c r="E6" s="37" t="n">
        <v>2016</v>
      </c>
      <c r="F6" s="37" t="n">
        <v>2017</v>
      </c>
      <c r="G6" s="37" t="n">
        <v>2018</v>
      </c>
      <c r="H6" s="37" t="n">
        <v>2019</v>
      </c>
      <c r="I6" s="37" t="n">
        <v>2020</v>
      </c>
      <c r="J6" s="37" t="n">
        <v>2021</v>
      </c>
      <c r="K6" s="37" t="n">
        <v>2022</v>
      </c>
      <c r="L6" s="37" t="n">
        <v>2023</v>
      </c>
      <c r="M6" s="37" t="n">
        <v>2024</v>
      </c>
      <c r="N6" s="37" t="n">
        <v>2025</v>
      </c>
      <c r="O6" s="37" t="n">
        <v>2026</v>
      </c>
    </row>
    <row r="9" customFormat="false" ht="14.25" hidden="false" customHeight="false" outlineLevel="0" collapsed="false">
      <c r="A9" s="55" t="s">
        <v>185</v>
      </c>
      <c r="B9" s="46" t="n">
        <v>789410.535</v>
      </c>
      <c r="C9" s="46" t="n">
        <v>989938.762</v>
      </c>
      <c r="D9" s="46" t="n">
        <v>1017876.134</v>
      </c>
      <c r="E9" s="46" t="n">
        <v>979004.579</v>
      </c>
      <c r="F9" s="46" t="n">
        <v>925158.07</v>
      </c>
      <c r="G9" s="46" t="n">
        <v>906187.189</v>
      </c>
      <c r="H9" s="46" t="n">
        <v>938706.116</v>
      </c>
      <c r="I9" s="46" t="n">
        <v>957384.307</v>
      </c>
      <c r="J9" s="46" t="n">
        <v>1007410.119</v>
      </c>
      <c r="K9" s="46" t="n">
        <v>1205762.392</v>
      </c>
      <c r="L9" s="46" t="n">
        <v>1391325.123</v>
      </c>
      <c r="M9" s="46" t="n">
        <f aca="false">+SUM('Quarterly Cash Flow'!AT9:AX9)</f>
        <v>2007925.97</v>
      </c>
      <c r="N9" s="46" t="n">
        <f aca="false">+SUM('Quarterly Cash Flow'!AX9:BA9)</f>
        <v>1712115.409</v>
      </c>
      <c r="O9" s="46" t="n">
        <f aca="false">+SUM('Quarterly Cash Flow'!BB9:BC9)</f>
        <v>826570.645</v>
      </c>
    </row>
    <row r="10" customFormat="false" ht="14.25" hidden="false" customHeight="false" outlineLevel="0" collapsed="false">
      <c r="A10" s="55" t="s">
        <v>186</v>
      </c>
      <c r="B10" s="46" t="n">
        <v>-596081.954</v>
      </c>
      <c r="C10" s="46" t="n">
        <v>-795694.123</v>
      </c>
      <c r="D10" s="46" t="n">
        <v>-829096.085</v>
      </c>
      <c r="E10" s="46" t="n">
        <v>-809134.643</v>
      </c>
      <c r="F10" s="46" t="n">
        <v>-813193.294</v>
      </c>
      <c r="G10" s="46" t="n">
        <v>-781348.094</v>
      </c>
      <c r="H10" s="46" t="n">
        <v>-786980.705</v>
      </c>
      <c r="I10" s="46" t="n">
        <v>-739126.238</v>
      </c>
      <c r="J10" s="46" t="n">
        <v>-849051.452</v>
      </c>
      <c r="K10" s="46" t="n">
        <v>-1048391.356</v>
      </c>
      <c r="L10" s="46" t="n">
        <v>-1242161.266</v>
      </c>
      <c r="M10" s="46" t="n">
        <f aca="false">+SUM('Quarterly Cash Flow'!AT10:AX10)</f>
        <v>-1745361.223</v>
      </c>
      <c r="N10" s="46" t="n">
        <f aca="false">+SUM('Quarterly Cash Flow'!AX10:BA10)</f>
        <v>-1489774.376</v>
      </c>
      <c r="O10" s="46" t="n">
        <f aca="false">+SUM('Quarterly Cash Flow'!BB10:BC10)</f>
        <v>-765363.549</v>
      </c>
    </row>
    <row r="11" customFormat="false" ht="14.25" hidden="false" customHeight="false" outlineLevel="0" collapsed="false">
      <c r="A11" s="55" t="s">
        <v>187</v>
      </c>
      <c r="B11" s="46" t="n">
        <v>-93776.2510000001</v>
      </c>
      <c r="C11" s="46" t="n">
        <v>-127460.299</v>
      </c>
      <c r="D11" s="46" t="n">
        <v>-137542.114</v>
      </c>
      <c r="E11" s="46" t="n">
        <v>-102348.939</v>
      </c>
      <c r="F11" s="46" t="n">
        <v>-72415.3639999999</v>
      </c>
      <c r="G11" s="46" t="n">
        <v>-85181.9079999999</v>
      </c>
      <c r="H11" s="46" t="n">
        <v>-93916.633</v>
      </c>
      <c r="I11" s="46" t="n">
        <v>-96485.784</v>
      </c>
      <c r="J11" s="46" t="n">
        <v>-72160.4989999998</v>
      </c>
      <c r="K11" s="46" t="n">
        <v>-98728.106</v>
      </c>
      <c r="L11" s="46" t="n">
        <v>-105300.957</v>
      </c>
      <c r="M11" s="46" t="n">
        <f aca="false">+SUM('Quarterly Cash Flow'!AT11:AX11)</f>
        <v>-157695.059</v>
      </c>
      <c r="N11" s="46" t="n">
        <f aca="false">+SUM('Quarterly Cash Flow'!AX11:BA11)</f>
        <v>-135310.129</v>
      </c>
      <c r="O11" s="46" t="n">
        <f aca="false">+SUM('Quarterly Cash Flow'!BB11:BC11)</f>
        <v>-69235.161</v>
      </c>
    </row>
    <row r="12" customFormat="false" ht="9.75" hidden="false" customHeight="true" outlineLevel="0" collapsed="false">
      <c r="A12" s="8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customFormat="false" ht="14.25" hidden="false" customHeight="false" outlineLevel="0" collapsed="false">
      <c r="A13" s="43" t="s">
        <v>188</v>
      </c>
      <c r="B13" s="44" t="n">
        <v>99552.33</v>
      </c>
      <c r="C13" s="44" t="n">
        <v>66784.34</v>
      </c>
      <c r="D13" s="44" t="n">
        <v>51237.935</v>
      </c>
      <c r="E13" s="44" t="n">
        <v>67520.997</v>
      </c>
      <c r="F13" s="44" t="n">
        <v>39549.412</v>
      </c>
      <c r="G13" s="44" t="n">
        <v>39657.187</v>
      </c>
      <c r="H13" s="44" t="n">
        <v>57808.778</v>
      </c>
      <c r="I13" s="44" t="n">
        <v>121772.285</v>
      </c>
      <c r="J13" s="44" t="n">
        <v>86198.168</v>
      </c>
      <c r="K13" s="44" t="n">
        <v>58642.93</v>
      </c>
      <c r="L13" s="44" t="n">
        <v>43862.9</v>
      </c>
      <c r="M13" s="44" t="n">
        <f aca="false">+SUM('Quarterly Cash Flow'!AT13:AX13)</f>
        <v>104869.688</v>
      </c>
      <c r="N13" s="44" t="n">
        <f aca="false">+SUM('Quarterly Cash Flow'!AX13:BA13)</f>
        <v>87030.904</v>
      </c>
      <c r="O13" s="44" t="n">
        <f aca="false">+SUM('Quarterly Cash Flow'!BB13:BC13)</f>
        <v>-8028.065</v>
      </c>
    </row>
    <row r="14" customFormat="false" ht="14.25" hidden="false" customHeight="false" outlineLevel="0" collapsed="false">
      <c r="A14" s="88"/>
    </row>
    <row r="15" customFormat="false" ht="14.25" hidden="false" customHeight="false" outlineLevel="0" collapsed="false">
      <c r="A15" s="55" t="s">
        <v>189</v>
      </c>
      <c r="B15" s="46" t="n">
        <v>-25828.678</v>
      </c>
      <c r="C15" s="46" t="n">
        <v>-57741.311</v>
      </c>
      <c r="D15" s="46" t="n">
        <v>-27327.079</v>
      </c>
      <c r="E15" s="46" t="n">
        <v>-51393.036</v>
      </c>
      <c r="F15" s="46" t="n">
        <v>-37009.018</v>
      </c>
      <c r="G15" s="46" t="n">
        <v>-32548.85</v>
      </c>
      <c r="H15" s="46" t="n">
        <v>-79559.6</v>
      </c>
      <c r="I15" s="46" t="n">
        <v>-48230.544</v>
      </c>
      <c r="J15" s="46" t="n">
        <v>-43561.463</v>
      </c>
      <c r="K15" s="46" t="n">
        <v>-60994.006</v>
      </c>
      <c r="L15" s="46" t="n">
        <v>-33777.048</v>
      </c>
      <c r="M15" s="46" t="n">
        <f aca="false">+SUM('Quarterly Cash Flow'!AT15:AX15)</f>
        <v>-36177.198</v>
      </c>
      <c r="N15" s="46" t="n">
        <f aca="false">+SUM('Quarterly Cash Flow'!AX15:BA15)</f>
        <v>-18379.843</v>
      </c>
      <c r="O15" s="46" t="n">
        <f aca="false">+SUM('Quarterly Cash Flow'!BB15:BC15)</f>
        <v>-16502.017</v>
      </c>
    </row>
    <row r="16" customFormat="false" ht="14.25" hidden="false" customHeight="false" outlineLevel="0" collapsed="false">
      <c r="A16" s="45" t="s">
        <v>190</v>
      </c>
      <c r="B16" s="46" t="n">
        <v>-6734.247</v>
      </c>
      <c r="C16" s="46" t="n">
        <v>-46106.909</v>
      </c>
      <c r="D16" s="46" t="n">
        <v>-3387.899</v>
      </c>
      <c r="E16" s="46" t="n">
        <v>-25504.057</v>
      </c>
      <c r="F16" s="46" t="n">
        <v>-12463.765</v>
      </c>
      <c r="G16" s="46" t="n">
        <v>-4551.585</v>
      </c>
      <c r="H16" s="46" t="n">
        <v>-7598.265</v>
      </c>
      <c r="I16" s="46" t="n">
        <v>0</v>
      </c>
      <c r="J16" s="46" t="n">
        <v>-9762.521</v>
      </c>
      <c r="K16" s="46" t="n">
        <v>-28046.184</v>
      </c>
      <c r="L16" s="46" t="n">
        <v>-250.129</v>
      </c>
      <c r="M16" s="46" t="n">
        <f aca="false">+SUM('Quarterly Cash Flow'!AT16:AX16)</f>
        <v>-2388.208</v>
      </c>
      <c r="N16" s="46" t="n">
        <f aca="false">+SUM('Quarterly Cash Flow'!AX16:BA16)</f>
        <v>0</v>
      </c>
      <c r="O16" s="46" t="n">
        <f aca="false">+SUM('Quarterly Cash Flow'!BB16:BC16)</f>
        <v>0</v>
      </c>
    </row>
    <row r="17" customFormat="false" ht="14.25" hidden="false" customHeight="false" outlineLevel="0" collapsed="false">
      <c r="A17" s="45" t="s">
        <v>191</v>
      </c>
      <c r="B17" s="46" t="n">
        <v>-19094.431</v>
      </c>
      <c r="C17" s="46" t="n">
        <v>-11634.402</v>
      </c>
      <c r="D17" s="46" t="n">
        <v>-23939.18</v>
      </c>
      <c r="E17" s="46" t="n">
        <v>-25888.979</v>
      </c>
      <c r="F17" s="46" t="n">
        <v>-24545.253</v>
      </c>
      <c r="G17" s="46" t="n">
        <v>-27997.265</v>
      </c>
      <c r="H17" s="46" t="n">
        <v>-71961.335</v>
      </c>
      <c r="I17" s="46" t="n">
        <v>-48230.544</v>
      </c>
      <c r="J17" s="46" t="n">
        <v>-33798.942</v>
      </c>
      <c r="K17" s="46" t="n">
        <v>-32947.822</v>
      </c>
      <c r="L17" s="46" t="n">
        <v>-33526.919</v>
      </c>
      <c r="M17" s="46" t="n">
        <f aca="false">+SUM('Quarterly Cash Flow'!AT17:AX17)</f>
        <v>-33788.99</v>
      </c>
      <c r="N17" s="46" t="n">
        <f aca="false">+SUM('Quarterly Cash Flow'!AX17:BA17)</f>
        <v>-18379.843</v>
      </c>
      <c r="O17" s="46" t="n">
        <f aca="false">+SUM('Quarterly Cash Flow'!BB17:BC17)</f>
        <v>-16502.017</v>
      </c>
    </row>
    <row r="18" customFormat="false" ht="14.25" hidden="false" customHeight="false" outlineLevel="0" collapsed="false">
      <c r="A18" s="55" t="s">
        <v>187</v>
      </c>
      <c r="B18" s="46" t="n">
        <v>35994.064</v>
      </c>
      <c r="C18" s="46" t="n">
        <v>3723.408</v>
      </c>
      <c r="D18" s="46" t="n">
        <v>1742.205</v>
      </c>
      <c r="E18" s="46" t="n">
        <v>-52311.204</v>
      </c>
      <c r="F18" s="46" t="n">
        <v>3646.361</v>
      </c>
      <c r="G18" s="46" t="n">
        <v>29778.677</v>
      </c>
      <c r="H18" s="46" t="n">
        <v>37359.746024</v>
      </c>
      <c r="I18" s="46" t="n">
        <v>5507.445</v>
      </c>
      <c r="J18" s="46" t="n">
        <v>15384.012</v>
      </c>
      <c r="K18" s="46" t="n">
        <v>21096.595</v>
      </c>
      <c r="L18" s="46" t="n">
        <v>17731.018</v>
      </c>
      <c r="M18" s="46" t="n">
        <f aca="false">+SUM('Quarterly Cash Flow'!AT18:AX18)</f>
        <v>28544.265</v>
      </c>
      <c r="N18" s="46" t="n">
        <f aca="false">+SUM('Quarterly Cash Flow'!AX18:BA18)</f>
        <v>-25369.523164</v>
      </c>
      <c r="O18" s="46" t="n">
        <f aca="false">+SUM('Quarterly Cash Flow'!BB18:BC18)</f>
        <v>3233.19111</v>
      </c>
    </row>
    <row r="19" customFormat="false" ht="9.75" hidden="false" customHeight="true" outlineLevel="0" collapsed="false">
      <c r="A19" s="87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</row>
    <row r="20" customFormat="false" ht="14.25" hidden="false" customHeight="false" outlineLevel="0" collapsed="false">
      <c r="A20" s="43" t="s">
        <v>192</v>
      </c>
      <c r="B20" s="44" t="n">
        <v>10165.386</v>
      </c>
      <c r="C20" s="44" t="n">
        <v>-54017.903</v>
      </c>
      <c r="D20" s="44" t="n">
        <v>-25584.874</v>
      </c>
      <c r="E20" s="44" t="n">
        <v>-103704.24</v>
      </c>
      <c r="F20" s="44" t="n">
        <v>-33362.657</v>
      </c>
      <c r="G20" s="44" t="n">
        <v>-2770.173</v>
      </c>
      <c r="H20" s="44" t="n">
        <v>-42199.853976</v>
      </c>
      <c r="I20" s="44" t="n">
        <v>-42723.099</v>
      </c>
      <c r="J20" s="44" t="n">
        <v>-28177.451</v>
      </c>
      <c r="K20" s="44" t="n">
        <v>-39897.411</v>
      </c>
      <c r="L20" s="44" t="n">
        <v>-16046.03</v>
      </c>
      <c r="M20" s="44" t="n">
        <f aca="false">+SUM('Quarterly Cash Flow'!AT20:AX20)</f>
        <v>-7632.933</v>
      </c>
      <c r="N20" s="44" t="n">
        <f aca="false">+SUM('Quarterly Cash Flow'!AX20:BA20)</f>
        <v>-43749.366164</v>
      </c>
      <c r="O20" s="44" t="n">
        <f aca="false">+SUM('Quarterly Cash Flow'!BB20:BC20)</f>
        <v>-13268.82589</v>
      </c>
    </row>
    <row r="21" customFormat="false" ht="14.25" hidden="false" customHeight="false" outlineLevel="0" collapsed="false">
      <c r="A21" s="88"/>
    </row>
    <row r="22" customFormat="false" ht="14.25" hidden="false" customHeight="false" outlineLevel="0" collapsed="false">
      <c r="A22" s="90" t="s">
        <v>193</v>
      </c>
      <c r="B22" s="46" t="n">
        <v>-26921.136</v>
      </c>
      <c r="C22" s="46" t="n">
        <v>-33526.548</v>
      </c>
      <c r="D22" s="46" t="n">
        <v>-24475.117</v>
      </c>
      <c r="E22" s="46" t="n">
        <v>-25757.139</v>
      </c>
      <c r="F22" s="46" t="n">
        <v>-14832.568</v>
      </c>
      <c r="G22" s="46" t="n">
        <v>-28404.805</v>
      </c>
      <c r="H22" s="46" t="n">
        <v>-11084.416</v>
      </c>
      <c r="I22" s="46" t="n">
        <v>-7425.029</v>
      </c>
      <c r="J22" s="46" t="n">
        <v>-27568.189</v>
      </c>
      <c r="K22" s="46" t="n">
        <v>-7742.744</v>
      </c>
      <c r="L22" s="46" t="n">
        <v>-22207.673</v>
      </c>
      <c r="M22" s="46" t="n">
        <f aca="false">+SUM('Quarterly Cash Flow'!AT22:AX22)</f>
        <v>-13486.961</v>
      </c>
      <c r="N22" s="46" t="n">
        <f aca="false">+SUM('Quarterly Cash Flow'!AX22:BA22)</f>
        <v>-15622.235</v>
      </c>
      <c r="O22" s="46" t="n">
        <f aca="false">+SUM('Quarterly Cash Flow'!BB22:BC22)</f>
        <v>-4317.791</v>
      </c>
    </row>
    <row r="23" customFormat="false" ht="14.25" hidden="false" customHeight="false" outlineLevel="0" collapsed="false">
      <c r="A23" s="90" t="s">
        <v>194</v>
      </c>
      <c r="B23" s="46" t="n">
        <v>-1753.997</v>
      </c>
      <c r="C23" s="46" t="n">
        <v>-4109.829</v>
      </c>
      <c r="D23" s="46" t="n">
        <v>-5285.487</v>
      </c>
      <c r="E23" s="46" t="n">
        <v>-15322.531</v>
      </c>
      <c r="F23" s="46" t="n">
        <v>-8861.509</v>
      </c>
      <c r="G23" s="46" t="n">
        <v>-7491.695</v>
      </c>
      <c r="H23" s="46" t="n">
        <v>-11742.079</v>
      </c>
      <c r="I23" s="46" t="n">
        <v>-9667.057</v>
      </c>
      <c r="J23" s="46" t="n">
        <v>-8223.413</v>
      </c>
      <c r="K23" s="46" t="n">
        <v>-14704.375</v>
      </c>
      <c r="L23" s="46" t="n">
        <v>-16950.984</v>
      </c>
      <c r="M23" s="46" t="n">
        <f aca="false">+SUM('Quarterly Cash Flow'!AT23:AX23)</f>
        <v>-27088.964</v>
      </c>
      <c r="N23" s="46" t="n">
        <f aca="false">+SUM('Quarterly Cash Flow'!AX23:BA23)</f>
        <v>-24047.991</v>
      </c>
      <c r="O23" s="46" t="n">
        <f aca="false">+SUM('Quarterly Cash Flow'!BB23:BC23)</f>
        <v>-11158.533</v>
      </c>
    </row>
    <row r="24" customFormat="false" ht="14.25" hidden="false" customHeight="false" outlineLevel="0" collapsed="false">
      <c r="A24" s="90" t="s">
        <v>195</v>
      </c>
      <c r="B24" s="46" t="n">
        <v>-13621.945</v>
      </c>
      <c r="C24" s="46" t="n">
        <v>-52922.444</v>
      </c>
      <c r="D24" s="46" t="n">
        <v>-814.295</v>
      </c>
      <c r="E24" s="46" t="n">
        <v>21312.746</v>
      </c>
      <c r="F24" s="46" t="n">
        <v>-2252.174</v>
      </c>
      <c r="G24" s="46" t="n">
        <v>15328.868</v>
      </c>
      <c r="H24" s="46" t="n">
        <v>17718.549</v>
      </c>
      <c r="I24" s="46" t="n">
        <v>14887.978</v>
      </c>
      <c r="J24" s="46" t="n">
        <v>-31556.684</v>
      </c>
      <c r="K24" s="46" t="n">
        <v>-1964.284</v>
      </c>
      <c r="L24" s="46" t="n">
        <v>24005.991</v>
      </c>
      <c r="M24" s="46" t="n">
        <f aca="false">+SUM('Quarterly Cash Flow'!AT24:AX24)</f>
        <v>-10962.784</v>
      </c>
      <c r="N24" s="46" t="n">
        <f aca="false">+SUM('Quarterly Cash Flow'!AX24:BA24)</f>
        <v>4432.961</v>
      </c>
      <c r="O24" s="46" t="n">
        <f aca="false">+SUM('Quarterly Cash Flow'!BB24:BC24)</f>
        <v>30046.958</v>
      </c>
    </row>
    <row r="25" customFormat="false" ht="14.25" hidden="false" customHeight="false" outlineLevel="0" collapsed="false">
      <c r="A25" s="90" t="s">
        <v>187</v>
      </c>
      <c r="B25" s="46" t="n">
        <v>39053.236</v>
      </c>
      <c r="C25" s="46" t="n">
        <v>-12878.721</v>
      </c>
      <c r="D25" s="46" t="n">
        <v>-2093.265</v>
      </c>
      <c r="E25" s="46" t="n">
        <v>56043.288</v>
      </c>
      <c r="F25" s="46" t="n">
        <v>-333.618</v>
      </c>
      <c r="G25" s="46" t="n">
        <v>-9210.334</v>
      </c>
      <c r="H25" s="46" t="n">
        <v>75749.666</v>
      </c>
      <c r="I25" s="46" t="n">
        <v>-19106.303</v>
      </c>
      <c r="J25" s="46" t="n">
        <v>-16506.646</v>
      </c>
      <c r="K25" s="46" t="n">
        <v>-21585.502</v>
      </c>
      <c r="L25" s="46" t="n">
        <v>-29214.7</v>
      </c>
      <c r="M25" s="46" t="n">
        <f aca="false">+SUM('Quarterly Cash Flow'!AT25:AX25)</f>
        <v>-10946.18</v>
      </c>
      <c r="N25" s="46" t="n">
        <f aca="false">+SUM('Quarterly Cash Flow'!AX25:BA25)</f>
        <v>-45627.926</v>
      </c>
      <c r="O25" s="46" t="n">
        <f aca="false">+SUM('Quarterly Cash Flow'!BB25:BC25)</f>
        <v>-21868.245</v>
      </c>
    </row>
    <row r="26" customFormat="false" ht="9.75" hidden="false" customHeight="true" outlineLevel="0" collapsed="false">
      <c r="A26" s="87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customFormat="false" ht="14.25" hidden="false" customHeight="false" outlineLevel="0" collapsed="false">
      <c r="A27" s="43" t="s">
        <v>196</v>
      </c>
      <c r="B27" s="44" t="n">
        <v>-3243.842</v>
      </c>
      <c r="C27" s="44" t="n">
        <v>-103437.542</v>
      </c>
      <c r="D27" s="44" t="n">
        <v>-32668.164</v>
      </c>
      <c r="E27" s="44" t="n">
        <v>36276.364</v>
      </c>
      <c r="F27" s="44" t="n">
        <v>-26279.869</v>
      </c>
      <c r="G27" s="44" t="n">
        <v>-29777.966</v>
      </c>
      <c r="H27" s="44" t="n">
        <v>70641.72</v>
      </c>
      <c r="I27" s="44" t="n">
        <v>-21310.411</v>
      </c>
      <c r="J27" s="44" t="n">
        <v>-83854.932</v>
      </c>
      <c r="K27" s="44" t="n">
        <v>-45996.905</v>
      </c>
      <c r="L27" s="44" t="n">
        <v>-44367.366</v>
      </c>
      <c r="M27" s="44" t="n">
        <f aca="false">+SUM('Quarterly Cash Flow'!AT27:AX27)</f>
        <v>-62484.889</v>
      </c>
      <c r="N27" s="44" t="n">
        <f aca="false">+SUM('Quarterly Cash Flow'!AX27:BA27)</f>
        <v>-80865.191</v>
      </c>
      <c r="O27" s="44" t="n">
        <f aca="false">+SUM('Quarterly Cash Flow'!BB27:BC27)</f>
        <v>-7297.611</v>
      </c>
    </row>
    <row r="28" customFormat="false" ht="14.25" hidden="false" customHeight="false" outlineLevel="0" collapsed="false">
      <c r="A28" s="88"/>
    </row>
    <row r="29" customFormat="false" ht="16.5" hidden="false" customHeight="true" outlineLevel="0" collapsed="false">
      <c r="A29" s="91" t="s">
        <v>197</v>
      </c>
      <c r="B29" s="46" t="n">
        <v>3076.878</v>
      </c>
      <c r="C29" s="46" t="n">
        <v>-1599.801</v>
      </c>
      <c r="D29" s="46" t="n">
        <v>-3182.837</v>
      </c>
      <c r="E29" s="46" t="n">
        <v>-4067.956</v>
      </c>
      <c r="F29" s="46" t="n">
        <v>-3133.28</v>
      </c>
      <c r="G29" s="46" t="n">
        <v>1438.537</v>
      </c>
      <c r="H29" s="46" t="n">
        <v>3096.015</v>
      </c>
      <c r="I29" s="46" t="n">
        <v>-7968.617</v>
      </c>
      <c r="J29" s="46" t="n">
        <v>13896.146</v>
      </c>
      <c r="K29" s="46" t="n">
        <v>-1522.76</v>
      </c>
      <c r="L29" s="46" t="n">
        <v>2888.535</v>
      </c>
      <c r="M29" s="46" t="n">
        <f aca="false">+SUM('Quarterly Cash Flow'!AT29:AX29)</f>
        <v>3116.289</v>
      </c>
      <c r="N29" s="46" t="n">
        <f aca="false">+SUM('Quarterly Cash Flow'!AX29:BA29)</f>
        <v>-5258.412</v>
      </c>
      <c r="O29" s="46" t="n">
        <f aca="false">+SUM('Quarterly Cash Flow'!BB29:BC29)</f>
        <v>-134.74</v>
      </c>
    </row>
    <row r="30" customFormat="false" ht="14.25" hidden="false" customHeight="false" outlineLevel="0" collapsed="false">
      <c r="A30" s="90" t="s">
        <v>198</v>
      </c>
      <c r="B30" s="46" t="n">
        <v>61310.268</v>
      </c>
      <c r="C30" s="46" t="n">
        <v>170861.02</v>
      </c>
      <c r="D30" s="46" t="n">
        <v>78590.114</v>
      </c>
      <c r="E30" s="46" t="n">
        <v>68392.174</v>
      </c>
      <c r="F30" s="46" t="n">
        <v>64071.515</v>
      </c>
      <c r="G30" s="46" t="n">
        <v>40845.121</v>
      </c>
      <c r="H30" s="46" t="n">
        <v>49392.706</v>
      </c>
      <c r="I30" s="46" t="n">
        <v>138739.365</v>
      </c>
      <c r="J30" s="46" t="n">
        <v>188509.524</v>
      </c>
      <c r="K30" s="46" t="n">
        <v>176571.455</v>
      </c>
      <c r="L30" s="46" t="n">
        <v>147797.309</v>
      </c>
      <c r="M30" s="46" t="n">
        <f aca="false">+SUM('Quarterly Cash Flow'!AT30:AX30)</f>
        <v>278117.402</v>
      </c>
      <c r="N30" s="46" t="n">
        <f aca="false">+SUM('Quarterly Cash Flow'!AX30:BA30)</f>
        <v>143982.054</v>
      </c>
      <c r="O30" s="46" t="n">
        <f aca="false">+SUM('Quarterly Cash Flow'!BB30:BC30)</f>
        <v>101139.989</v>
      </c>
    </row>
    <row r="31" customFormat="false" ht="9.75" hidden="false" customHeight="true" outlineLevel="0" collapsed="false">
      <c r="A31" s="87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</row>
    <row r="32" customFormat="false" ht="14.25" hidden="false" customHeight="false" outlineLevel="0" collapsed="false">
      <c r="A32" s="65" t="s">
        <v>199</v>
      </c>
      <c r="B32" s="66" t="n">
        <v>170861.02</v>
      </c>
      <c r="C32" s="66" t="n">
        <v>78590.114</v>
      </c>
      <c r="D32" s="66" t="n">
        <v>68392.174</v>
      </c>
      <c r="E32" s="66" t="n">
        <v>64417.339</v>
      </c>
      <c r="F32" s="66" t="n">
        <v>40845.121</v>
      </c>
      <c r="G32" s="66" t="n">
        <v>49392.706</v>
      </c>
      <c r="H32" s="66" t="n">
        <v>138739.365024</v>
      </c>
      <c r="I32" s="66" t="n">
        <v>188509.523</v>
      </c>
      <c r="J32" s="66" t="n">
        <v>176571.455</v>
      </c>
      <c r="K32" s="66" t="n">
        <v>147797.309</v>
      </c>
      <c r="L32" s="66" t="n">
        <v>134135.348</v>
      </c>
      <c r="M32" s="66" t="n">
        <f aca="false">+SUM('Quarterly Cash Flow'!AT32:AX32)</f>
        <v>315985.557</v>
      </c>
      <c r="N32" s="66" t="n">
        <f aca="false">+SUM('Quarterly Cash Flow'!AX32:BA32)</f>
        <v>101139.988836</v>
      </c>
      <c r="O32" s="66" t="n">
        <f aca="false">+SUM('Quarterly Cash Flow'!BB32:BC32)</f>
        <v>72410.74711</v>
      </c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C34"/>
  <sheetViews>
    <sheetView showFormulas="false" showGridLines="false" showRowColHeaders="true" showZeros="true" rightToLeft="false" tabSelected="false" showOutlineSymbols="true" defaultGridColor="true" view="normal" topLeftCell="A1" colorId="64" zoomScale="60" zoomScaleNormal="60" zoomScalePageLayoutView="100" workbookViewId="0">
      <pane xSplit="1" ySplit="6" topLeftCell="AN7" activePane="bottomRight" state="frozen"/>
      <selection pane="topLeft" activeCell="A1" activeCellId="0" sqref="A1"/>
      <selection pane="topRight" activeCell="AN1" activeCellId="0" sqref="AN1"/>
      <selection pane="bottomLeft" activeCell="A7" activeCellId="0" sqref="A7"/>
      <selection pane="bottomRight" activeCell="A1" activeCellId="0" sqref="A1"/>
    </sheetView>
  </sheetViews>
  <sheetFormatPr defaultColWidth="11" defaultRowHeight="14.25" zeroHeight="false" outlineLevelRow="0" outlineLevelCol="0"/>
  <cols>
    <col collapsed="false" customWidth="true" hidden="false" outlineLevel="0" max="1" min="1" style="31" width="60.33"/>
    <col collapsed="false" customWidth="true" hidden="false" outlineLevel="0" max="33" min="2" style="31" width="10.91"/>
    <col collapsed="false" customWidth="false" hidden="false" outlineLevel="0" max="16384" min="34" style="31" width="11"/>
  </cols>
  <sheetData>
    <row r="1" customFormat="false" ht="18" hidden="false" customHeight="true" outlineLevel="0" collapsed="false">
      <c r="A1" s="50" t="s">
        <v>0</v>
      </c>
    </row>
    <row r="2" customFormat="false" ht="18" hidden="false" customHeight="true" outlineLevel="0" collapsed="false">
      <c r="A2" s="92"/>
    </row>
    <row r="3" customFormat="false" ht="18" hidden="false" customHeight="true" outlineLevel="0" collapsed="false">
      <c r="A3" s="34" t="s">
        <v>184</v>
      </c>
    </row>
    <row r="4" customFormat="false" ht="14.25" hidden="false" customHeight="false" outlineLevel="0" collapsed="false">
      <c r="A4" s="55" t="s">
        <v>158</v>
      </c>
    </row>
    <row r="5" customFormat="false" ht="15" hidden="false" customHeight="true" outlineLevel="0" collapsed="false">
      <c r="A5" s="69"/>
    </row>
    <row r="6" customFormat="false" ht="14.25" hidden="false" customHeight="false" outlineLevel="0" collapsed="false">
      <c r="B6" s="37" t="s">
        <v>84</v>
      </c>
      <c r="C6" s="37" t="s">
        <v>85</v>
      </c>
      <c r="D6" s="37" t="s">
        <v>86</v>
      </c>
      <c r="E6" s="37" t="s">
        <v>87</v>
      </c>
      <c r="F6" s="37" t="s">
        <v>88</v>
      </c>
      <c r="G6" s="37" t="s">
        <v>89</v>
      </c>
      <c r="H6" s="37" t="s">
        <v>90</v>
      </c>
      <c r="I6" s="37" t="s">
        <v>91</v>
      </c>
      <c r="J6" s="37" t="s">
        <v>92</v>
      </c>
      <c r="K6" s="37" t="s">
        <v>93</v>
      </c>
      <c r="L6" s="37" t="s">
        <v>94</v>
      </c>
      <c r="M6" s="37" t="s">
        <v>95</v>
      </c>
      <c r="N6" s="37" t="s">
        <v>96</v>
      </c>
      <c r="O6" s="37" t="s">
        <v>97</v>
      </c>
      <c r="P6" s="37" t="s">
        <v>98</v>
      </c>
      <c r="Q6" s="37" t="s">
        <v>99</v>
      </c>
      <c r="R6" s="37" t="s">
        <v>100</v>
      </c>
      <c r="S6" s="37" t="s">
        <v>101</v>
      </c>
      <c r="T6" s="37" t="s">
        <v>102</v>
      </c>
      <c r="U6" s="37" t="s">
        <v>103</v>
      </c>
      <c r="V6" s="37" t="s">
        <v>104</v>
      </c>
      <c r="W6" s="37" t="s">
        <v>105</v>
      </c>
      <c r="X6" s="37" t="s">
        <v>106</v>
      </c>
      <c r="Y6" s="37" t="s">
        <v>107</v>
      </c>
      <c r="Z6" s="37" t="s">
        <v>108</v>
      </c>
      <c r="AA6" s="37" t="s">
        <v>109</v>
      </c>
      <c r="AB6" s="37" t="s">
        <v>110</v>
      </c>
      <c r="AC6" s="37" t="s">
        <v>111</v>
      </c>
      <c r="AD6" s="37" t="s">
        <v>112</v>
      </c>
      <c r="AE6" s="37" t="s">
        <v>113</v>
      </c>
      <c r="AF6" s="37" t="s">
        <v>114</v>
      </c>
      <c r="AG6" s="37" t="s">
        <v>115</v>
      </c>
      <c r="AH6" s="37" t="s">
        <v>116</v>
      </c>
      <c r="AI6" s="37" t="s">
        <v>117</v>
      </c>
      <c r="AJ6" s="37" t="s">
        <v>118</v>
      </c>
      <c r="AK6" s="37" t="s">
        <v>119</v>
      </c>
      <c r="AL6" s="37" t="s">
        <v>120</v>
      </c>
      <c r="AM6" s="37" t="s">
        <v>121</v>
      </c>
      <c r="AN6" s="37" t="s">
        <v>122</v>
      </c>
      <c r="AO6" s="37" t="s">
        <v>123</v>
      </c>
      <c r="AP6" s="37" t="s">
        <v>124</v>
      </c>
      <c r="AQ6" s="37" t="s">
        <v>125</v>
      </c>
      <c r="AR6" s="37" t="s">
        <v>126</v>
      </c>
      <c r="AS6" s="37" t="s">
        <v>127</v>
      </c>
      <c r="AT6" s="37" t="s">
        <v>128</v>
      </c>
      <c r="AU6" s="37" t="s">
        <v>129</v>
      </c>
      <c r="AV6" s="37" t="s">
        <v>130</v>
      </c>
      <c r="AW6" s="37" t="s">
        <v>131</v>
      </c>
      <c r="AX6" s="37" t="s">
        <v>132</v>
      </c>
      <c r="AY6" s="37" t="s">
        <v>133</v>
      </c>
      <c r="AZ6" s="37" t="s">
        <v>134</v>
      </c>
      <c r="BA6" s="37" t="s">
        <v>135</v>
      </c>
      <c r="BB6" s="37" t="s">
        <v>136</v>
      </c>
      <c r="BC6" s="37" t="s">
        <v>137</v>
      </c>
    </row>
    <row r="9" customFormat="false" ht="14.25" hidden="false" customHeight="false" outlineLevel="0" collapsed="false">
      <c r="A9" s="55" t="s">
        <v>185</v>
      </c>
      <c r="B9" s="46" t="n">
        <v>183438.443</v>
      </c>
      <c r="C9" s="46" t="n">
        <v>183700.357</v>
      </c>
      <c r="D9" s="46" t="n">
        <v>210273.138</v>
      </c>
      <c r="E9" s="46" t="n">
        <v>211998.597</v>
      </c>
      <c r="F9" s="46" t="n">
        <v>198136.712</v>
      </c>
      <c r="G9" s="46" t="n">
        <v>234410.571</v>
      </c>
      <c r="H9" s="46" t="n">
        <v>282071.834</v>
      </c>
      <c r="I9" s="46" t="n">
        <v>275319.645</v>
      </c>
      <c r="J9" s="46" t="n">
        <v>262538.69</v>
      </c>
      <c r="K9" s="46" t="n">
        <v>227764.043</v>
      </c>
      <c r="L9" s="46" t="n">
        <v>256710.753</v>
      </c>
      <c r="M9" s="46" t="n">
        <v>270862.648</v>
      </c>
      <c r="N9" s="46" t="n">
        <v>283892.927</v>
      </c>
      <c r="O9" s="46" t="n">
        <v>221375.287</v>
      </c>
      <c r="P9" s="46" t="n">
        <v>237810.94</v>
      </c>
      <c r="Q9" s="46" t="n">
        <v>235925.425</v>
      </c>
      <c r="R9" s="46" t="n">
        <v>228373.039</v>
      </c>
      <c r="S9" s="46" t="n">
        <v>221456.33</v>
      </c>
      <c r="T9" s="46" t="n">
        <v>226583.079</v>
      </c>
      <c r="U9" s="46" t="n">
        <v>248745.622</v>
      </c>
      <c r="V9" s="46" t="n">
        <v>227320.386</v>
      </c>
      <c r="W9" s="46" t="n">
        <v>225551.971</v>
      </c>
      <c r="X9" s="46" t="n">
        <v>207512.556</v>
      </c>
      <c r="Y9" s="46" t="n">
        <v>245802.276</v>
      </c>
      <c r="Z9" s="46" t="n">
        <v>233218.2</v>
      </c>
      <c r="AA9" s="46" t="n">
        <v>222674.031</v>
      </c>
      <c r="AB9" s="46" t="n">
        <v>222075.904</v>
      </c>
      <c r="AC9" s="46" t="n">
        <v>260737.981</v>
      </c>
      <c r="AD9" s="46" t="n">
        <v>269747.637</v>
      </c>
      <c r="AE9" s="46" t="n">
        <v>209040.111</v>
      </c>
      <c r="AF9" s="46" t="n">
        <v>231909.301</v>
      </c>
      <c r="AG9" s="46" t="n">
        <v>246687.258</v>
      </c>
      <c r="AH9" s="46" t="n">
        <v>234434.607</v>
      </c>
      <c r="AI9" s="46" t="n">
        <v>234261.563</v>
      </c>
      <c r="AJ9" s="46" t="n">
        <v>251455.727</v>
      </c>
      <c r="AK9" s="46" t="n">
        <v>287258.222</v>
      </c>
      <c r="AL9" s="46" t="n">
        <v>284787.08</v>
      </c>
      <c r="AM9" s="46" t="n">
        <v>274416.15</v>
      </c>
      <c r="AN9" s="46" t="n">
        <v>301486.817</v>
      </c>
      <c r="AO9" s="46" t="n">
        <v>345072.345</v>
      </c>
      <c r="AP9" s="46" t="n">
        <v>337057.091</v>
      </c>
      <c r="AQ9" s="46" t="n">
        <v>335951.134</v>
      </c>
      <c r="AR9" s="46" t="n">
        <v>316027.967</v>
      </c>
      <c r="AS9" s="46" t="n">
        <v>402288.931</v>
      </c>
      <c r="AT9" s="46" t="n">
        <v>413631.745</v>
      </c>
      <c r="AU9" s="46" t="n">
        <v>399396.011</v>
      </c>
      <c r="AV9" s="46" t="n">
        <v>388023.253</v>
      </c>
      <c r="AW9" s="46" t="n">
        <v>316826.716</v>
      </c>
      <c r="AX9" s="46" t="n">
        <v>490048.245</v>
      </c>
      <c r="AY9" s="46" t="n">
        <v>379604.717</v>
      </c>
      <c r="AZ9" s="46" t="n">
        <v>384253.794</v>
      </c>
      <c r="BA9" s="46" t="n">
        <v>458208.653</v>
      </c>
      <c r="BB9" s="46" t="n">
        <v>420871.232</v>
      </c>
      <c r="BC9" s="46" t="n">
        <v>405699.413</v>
      </c>
    </row>
    <row r="10" customFormat="false" ht="14.25" hidden="false" customHeight="false" outlineLevel="0" collapsed="false">
      <c r="A10" s="55" t="s">
        <v>186</v>
      </c>
      <c r="B10" s="46" t="n">
        <v>-141649.701</v>
      </c>
      <c r="C10" s="46" t="n">
        <v>-145500.987</v>
      </c>
      <c r="D10" s="46" t="n">
        <v>-154052.472</v>
      </c>
      <c r="E10" s="46" t="n">
        <v>-154878.794</v>
      </c>
      <c r="F10" s="46" t="n">
        <v>-157066.059</v>
      </c>
      <c r="G10" s="46" t="n">
        <v>-196323.409</v>
      </c>
      <c r="H10" s="46" t="n">
        <v>-217323.535</v>
      </c>
      <c r="I10" s="46" t="n">
        <v>-224981.12</v>
      </c>
      <c r="J10" s="46" t="n">
        <v>-214102.193</v>
      </c>
      <c r="K10" s="46" t="n">
        <v>-188614.901</v>
      </c>
      <c r="L10" s="46" t="n">
        <v>-201640.144</v>
      </c>
      <c r="M10" s="46" t="n">
        <v>-224738.847</v>
      </c>
      <c r="N10" s="46" t="n">
        <v>-219374.436</v>
      </c>
      <c r="O10" s="46" t="n">
        <v>-204925.633</v>
      </c>
      <c r="P10" s="46" t="n">
        <v>-192634.373</v>
      </c>
      <c r="Q10" s="46" t="n">
        <v>-192200.201</v>
      </c>
      <c r="R10" s="46" t="n">
        <v>-213832.418</v>
      </c>
      <c r="S10" s="46" t="n">
        <v>-198022.816</v>
      </c>
      <c r="T10" s="46" t="n">
        <v>-193662.532</v>
      </c>
      <c r="U10" s="46" t="n">
        <v>-207675.528</v>
      </c>
      <c r="V10" s="46" t="n">
        <v>-195784.73</v>
      </c>
      <c r="W10" s="46" t="n">
        <v>-188206.466</v>
      </c>
      <c r="X10" s="46" t="n">
        <v>-204226.868</v>
      </c>
      <c r="Y10" s="46" t="n">
        <v>-193130.03</v>
      </c>
      <c r="Z10" s="46" t="n">
        <v>-202906.927</v>
      </c>
      <c r="AA10" s="46" t="n">
        <v>-183118.415</v>
      </c>
      <c r="AB10" s="46" t="n">
        <v>-192234.157</v>
      </c>
      <c r="AC10" s="46" t="n">
        <v>-208721.206</v>
      </c>
      <c r="AD10" s="46" t="n">
        <v>-214835.477</v>
      </c>
      <c r="AE10" s="46" t="n">
        <v>-163613.962</v>
      </c>
      <c r="AF10" s="46" t="n">
        <v>-166027.791</v>
      </c>
      <c r="AG10" s="46" t="n">
        <v>-194649.008</v>
      </c>
      <c r="AH10" s="46" t="n">
        <v>-203768.132</v>
      </c>
      <c r="AI10" s="46" t="n">
        <v>-197053.691</v>
      </c>
      <c r="AJ10" s="46" t="n">
        <v>-222152.973</v>
      </c>
      <c r="AK10" s="46" t="n">
        <v>-226076.656</v>
      </c>
      <c r="AL10" s="46" t="n">
        <v>-262113.77</v>
      </c>
      <c r="AM10" s="46" t="n">
        <v>-256793.977</v>
      </c>
      <c r="AN10" s="46" t="n">
        <v>-247324.056</v>
      </c>
      <c r="AO10" s="46" t="n">
        <v>-282159.553</v>
      </c>
      <c r="AP10" s="46" t="n">
        <v>-296084.713</v>
      </c>
      <c r="AQ10" s="46" t="n">
        <v>-316233.67</v>
      </c>
      <c r="AR10" s="46" t="n">
        <v>-267838.271</v>
      </c>
      <c r="AS10" s="46" t="n">
        <v>-362004.612</v>
      </c>
      <c r="AT10" s="46" t="n">
        <v>-399371.004</v>
      </c>
      <c r="AU10" s="46" t="n">
        <v>-347183.94</v>
      </c>
      <c r="AV10" s="46" t="n">
        <v>-319092.433</v>
      </c>
      <c r="AW10" s="46" t="n">
        <v>-289654.378</v>
      </c>
      <c r="AX10" s="46" t="n">
        <v>-390059.468</v>
      </c>
      <c r="AY10" s="46" t="n">
        <v>-355343.472</v>
      </c>
      <c r="AZ10" s="46" t="n">
        <v>-330204.601</v>
      </c>
      <c r="BA10" s="46" t="n">
        <v>-414166.835</v>
      </c>
      <c r="BB10" s="46" t="n">
        <v>-406978.202</v>
      </c>
      <c r="BC10" s="46" t="n">
        <v>-358385.347</v>
      </c>
    </row>
    <row r="11" customFormat="false" ht="14.25" hidden="false" customHeight="false" outlineLevel="0" collapsed="false">
      <c r="A11" s="55" t="s">
        <v>187</v>
      </c>
      <c r="B11" s="46" t="n">
        <v>-17807.071</v>
      </c>
      <c r="C11" s="46" t="n">
        <v>-22364.931</v>
      </c>
      <c r="D11" s="46" t="n">
        <v>-22439.309</v>
      </c>
      <c r="E11" s="46" t="n">
        <v>-31164.9400000001</v>
      </c>
      <c r="F11" s="46" t="n">
        <v>-22571.317</v>
      </c>
      <c r="G11" s="46" t="n">
        <v>-34680.542</v>
      </c>
      <c r="H11" s="46" t="n">
        <v>-39475.5709999999</v>
      </c>
      <c r="I11" s="46" t="n">
        <v>-30732.8690000001</v>
      </c>
      <c r="J11" s="46" t="n">
        <v>-35565.038</v>
      </c>
      <c r="K11" s="46" t="n">
        <v>-34820.069</v>
      </c>
      <c r="L11" s="46" t="n">
        <v>-34126.481</v>
      </c>
      <c r="M11" s="46" t="n">
        <v>-33030.5260000001</v>
      </c>
      <c r="N11" s="46" t="n">
        <v>-33432.295</v>
      </c>
      <c r="O11" s="46" t="n">
        <v>-29789.1159999999</v>
      </c>
      <c r="P11" s="46" t="n">
        <v>-19174.411</v>
      </c>
      <c r="Q11" s="46" t="n">
        <v>-19953.1170000001</v>
      </c>
      <c r="R11" s="46" t="n">
        <v>-19969.254</v>
      </c>
      <c r="S11" s="46" t="n">
        <v>-9728.21300000002</v>
      </c>
      <c r="T11" s="46" t="n">
        <v>-22565.209</v>
      </c>
      <c r="U11" s="46" t="n">
        <v>-20152.688</v>
      </c>
      <c r="V11" s="46" t="n">
        <v>-21452.357</v>
      </c>
      <c r="W11" s="46" t="n">
        <v>-23629.785</v>
      </c>
      <c r="X11" s="46" t="n">
        <v>-18409.7089999999</v>
      </c>
      <c r="Y11" s="46" t="n">
        <v>-21690.057</v>
      </c>
      <c r="Z11" s="46" t="n">
        <v>-22528.337</v>
      </c>
      <c r="AA11" s="46" t="n">
        <v>-25911.539</v>
      </c>
      <c r="AB11" s="46" t="n">
        <v>-18318.583</v>
      </c>
      <c r="AC11" s="46" t="n">
        <v>-27158.174</v>
      </c>
      <c r="AD11" s="46" t="n">
        <v>-40550.14</v>
      </c>
      <c r="AE11" s="46" t="n">
        <v>-23483.137</v>
      </c>
      <c r="AF11" s="46" t="n">
        <v>-13392.137</v>
      </c>
      <c r="AG11" s="46" t="n">
        <v>-19060.37</v>
      </c>
      <c r="AH11" s="46" t="n">
        <v>-23050.887</v>
      </c>
      <c r="AI11" s="46" t="n">
        <v>-19725.817</v>
      </c>
      <c r="AJ11" s="46" t="n">
        <v>-12505.491</v>
      </c>
      <c r="AK11" s="46" t="n">
        <v>-16878.3039999998</v>
      </c>
      <c r="AL11" s="46" t="n">
        <v>-23736.4330000001</v>
      </c>
      <c r="AM11" s="46" t="n">
        <v>-21071.634</v>
      </c>
      <c r="AN11" s="46" t="n">
        <v>-24821.3490000001</v>
      </c>
      <c r="AO11" s="46" t="n">
        <v>-29098.6899999999</v>
      </c>
      <c r="AP11" s="46" t="n">
        <v>-37290.465</v>
      </c>
      <c r="AQ11" s="46" t="n">
        <v>-13486.5889999999</v>
      </c>
      <c r="AR11" s="46" t="n">
        <v>-29320.7680000002</v>
      </c>
      <c r="AS11" s="46" t="n">
        <v>-25203.1349999999</v>
      </c>
      <c r="AT11" s="46" t="n">
        <v>-38408.172</v>
      </c>
      <c r="AU11" s="46" t="n">
        <v>-21140.9760000001</v>
      </c>
      <c r="AV11" s="46" t="n">
        <v>-25680.9809999999</v>
      </c>
      <c r="AW11" s="46" t="n">
        <v>-29786.1390000002</v>
      </c>
      <c r="AX11" s="46" t="n">
        <v>-42678.791</v>
      </c>
      <c r="AY11" s="46" t="n">
        <v>-25103.0970000001</v>
      </c>
      <c r="AZ11" s="46" t="n">
        <v>-33100.9829999999</v>
      </c>
      <c r="BA11" s="46" t="n">
        <v>-34427.2579999999</v>
      </c>
      <c r="BB11" s="46" t="n">
        <v>-43373.496</v>
      </c>
      <c r="BC11" s="46" t="n">
        <v>-25861.6649999999</v>
      </c>
    </row>
    <row r="12" customFormat="false" ht="9.75" hidden="false" customHeight="true" outlineLevel="0" collapsed="false">
      <c r="A12" s="90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</row>
    <row r="13" s="40" customFormat="true" ht="14.25" hidden="false" customHeight="false" outlineLevel="0" collapsed="false">
      <c r="A13" s="93" t="s">
        <v>188</v>
      </c>
      <c r="B13" s="83" t="n">
        <v>23981.671</v>
      </c>
      <c r="C13" s="83" t="n">
        <v>15834.439</v>
      </c>
      <c r="D13" s="83" t="n">
        <v>33781.357</v>
      </c>
      <c r="E13" s="83" t="n">
        <v>25954.863</v>
      </c>
      <c r="F13" s="83" t="n">
        <v>18499.336</v>
      </c>
      <c r="G13" s="83" t="n">
        <v>3406.62</v>
      </c>
      <c r="H13" s="83" t="n">
        <v>25272.728</v>
      </c>
      <c r="I13" s="83" t="n">
        <v>19605.656</v>
      </c>
      <c r="J13" s="83" t="n">
        <v>12871.459</v>
      </c>
      <c r="K13" s="83" t="n">
        <v>4329.073</v>
      </c>
      <c r="L13" s="83" t="n">
        <v>20944.128</v>
      </c>
      <c r="M13" s="83" t="n">
        <v>13093.275</v>
      </c>
      <c r="N13" s="83" t="n">
        <v>31086.196</v>
      </c>
      <c r="O13" s="83" t="n">
        <v>-13339.462</v>
      </c>
      <c r="P13" s="83" t="n">
        <v>26002.156</v>
      </c>
      <c r="Q13" s="83" t="n">
        <v>23772.107</v>
      </c>
      <c r="R13" s="83" t="n">
        <v>-5428.633</v>
      </c>
      <c r="S13" s="83" t="n">
        <v>13705.301</v>
      </c>
      <c r="T13" s="83" t="n">
        <v>10355.338</v>
      </c>
      <c r="U13" s="83" t="n">
        <v>20917.406</v>
      </c>
      <c r="V13" s="83" t="n">
        <v>10083.299</v>
      </c>
      <c r="W13" s="83" t="n">
        <v>13715.72</v>
      </c>
      <c r="X13" s="83" t="n">
        <v>-15124.021</v>
      </c>
      <c r="Y13" s="83" t="n">
        <v>30982.189</v>
      </c>
      <c r="Z13" s="83" t="n">
        <v>7782.936</v>
      </c>
      <c r="AA13" s="83" t="n">
        <v>13644.077</v>
      </c>
      <c r="AB13" s="83" t="n">
        <v>11523.164</v>
      </c>
      <c r="AC13" s="83" t="n">
        <v>24858.601</v>
      </c>
      <c r="AD13" s="83" t="n">
        <v>14362.02</v>
      </c>
      <c r="AE13" s="83" t="n">
        <v>21943.012</v>
      </c>
      <c r="AF13" s="83" t="n">
        <v>52489.373</v>
      </c>
      <c r="AG13" s="83" t="n">
        <v>32977.88</v>
      </c>
      <c r="AH13" s="83" t="n">
        <v>7615.588</v>
      </c>
      <c r="AI13" s="83" t="n">
        <v>17482.055</v>
      </c>
      <c r="AJ13" s="83" t="n">
        <v>16797.263</v>
      </c>
      <c r="AK13" s="83" t="n">
        <v>44303.262</v>
      </c>
      <c r="AL13" s="83" t="n">
        <v>-1063.123</v>
      </c>
      <c r="AM13" s="83" t="n">
        <v>-3449.461</v>
      </c>
      <c r="AN13" s="83" t="n">
        <v>29341.412</v>
      </c>
      <c r="AO13" s="83" t="n">
        <v>33814.102</v>
      </c>
      <c r="AP13" s="83" t="n">
        <v>3681.913</v>
      </c>
      <c r="AQ13" s="83" t="n">
        <v>6230.875</v>
      </c>
      <c r="AR13" s="83" t="n">
        <v>18868.928</v>
      </c>
      <c r="AS13" s="83" t="n">
        <v>15081.184</v>
      </c>
      <c r="AT13" s="83" t="n">
        <v>-24147.431</v>
      </c>
      <c r="AU13" s="83" t="n">
        <v>31071.095</v>
      </c>
      <c r="AV13" s="83" t="n">
        <v>43249.839</v>
      </c>
      <c r="AW13" s="83" t="n">
        <v>-2613.801</v>
      </c>
      <c r="AX13" s="83" t="n">
        <v>57309.986</v>
      </c>
      <c r="AY13" s="83" t="n">
        <v>-841.851999999999</v>
      </c>
      <c r="AZ13" s="83" t="n">
        <v>20948.21</v>
      </c>
      <c r="BA13" s="83" t="n">
        <v>9614.56</v>
      </c>
      <c r="BB13" s="83" t="n">
        <v>-29480.466</v>
      </c>
      <c r="BC13" s="83" t="n">
        <v>21452.401</v>
      </c>
    </row>
    <row r="14" customFormat="false" ht="14.25" hidden="false" customHeight="false" outlineLevel="0" collapsed="false">
      <c r="A14" s="88"/>
    </row>
    <row r="15" customFormat="false" ht="14.25" hidden="false" customHeight="false" outlineLevel="0" collapsed="false">
      <c r="A15" s="55" t="s">
        <v>189</v>
      </c>
      <c r="B15" s="46" t="n">
        <v>-11812.94</v>
      </c>
      <c r="C15" s="46" t="n">
        <v>-4729.192</v>
      </c>
      <c r="D15" s="46" t="n">
        <v>-4228.566</v>
      </c>
      <c r="E15" s="46" t="n">
        <v>-5057.98</v>
      </c>
      <c r="F15" s="46" t="n">
        <v>-2333.596</v>
      </c>
      <c r="G15" s="46" t="n">
        <v>-49382.341</v>
      </c>
      <c r="H15" s="46" t="n">
        <v>-2590.202</v>
      </c>
      <c r="I15" s="46" t="n">
        <v>-3435.17200000001</v>
      </c>
      <c r="J15" s="46" t="n">
        <v>-7395.563</v>
      </c>
      <c r="K15" s="46" t="n">
        <v>-10145.287</v>
      </c>
      <c r="L15" s="46" t="n">
        <v>-6956.816</v>
      </c>
      <c r="M15" s="46" t="n">
        <v>-2829.413</v>
      </c>
      <c r="N15" s="46" t="n">
        <v>-7083.862</v>
      </c>
      <c r="O15" s="46" t="n">
        <v>-5649.667</v>
      </c>
      <c r="P15" s="46" t="n">
        <v>-6720.274</v>
      </c>
      <c r="Q15" s="46" t="n">
        <v>-31939.233</v>
      </c>
      <c r="R15" s="46" t="n">
        <v>-6302.714</v>
      </c>
      <c r="S15" s="46" t="n">
        <v>-16485.381</v>
      </c>
      <c r="T15" s="46" t="n">
        <v>-10462.319</v>
      </c>
      <c r="U15" s="46" t="n">
        <v>-3758.60399999999</v>
      </c>
      <c r="V15" s="46" t="n">
        <v>-4277.182</v>
      </c>
      <c r="W15" s="46" t="n">
        <v>-8732.77</v>
      </c>
      <c r="X15" s="46" t="n">
        <v>-5217.354</v>
      </c>
      <c r="Y15" s="46" t="n">
        <v>-14321.544</v>
      </c>
      <c r="Z15" s="46" t="n">
        <v>-14671.342</v>
      </c>
      <c r="AA15" s="46" t="n">
        <v>-9184.105</v>
      </c>
      <c r="AB15" s="46" t="n">
        <v>-32881.439</v>
      </c>
      <c r="AC15" s="46" t="n">
        <v>-22822.714</v>
      </c>
      <c r="AD15" s="46" t="n">
        <v>-15535.627</v>
      </c>
      <c r="AE15" s="46" t="n">
        <v>-15140.547</v>
      </c>
      <c r="AF15" s="46" t="n">
        <v>-10229.199</v>
      </c>
      <c r="AG15" s="46" t="n">
        <v>-7325.171</v>
      </c>
      <c r="AH15" s="46" t="n">
        <v>-8808.64</v>
      </c>
      <c r="AI15" s="46" t="n">
        <v>-17231.907</v>
      </c>
      <c r="AJ15" s="46" t="n">
        <v>-7939.919</v>
      </c>
      <c r="AK15" s="46" t="n">
        <v>-9580.997</v>
      </c>
      <c r="AL15" s="46" t="n">
        <v>-15361.72</v>
      </c>
      <c r="AM15" s="46" t="n">
        <v>-9795.7</v>
      </c>
      <c r="AN15" s="46" t="n">
        <v>-9134.959</v>
      </c>
      <c r="AO15" s="46" t="n">
        <v>-26701.627</v>
      </c>
      <c r="AP15" s="46" t="n">
        <v>-5673.306</v>
      </c>
      <c r="AQ15" s="46" t="n">
        <v>-16754.991</v>
      </c>
      <c r="AR15" s="46" t="n">
        <v>-9076.485</v>
      </c>
      <c r="AS15" s="46" t="n">
        <v>-2272.266</v>
      </c>
      <c r="AT15" s="46" t="n">
        <v>-7027.292</v>
      </c>
      <c r="AU15" s="46" t="n">
        <v>-8464.056</v>
      </c>
      <c r="AV15" s="46" t="n">
        <v>-8512.21</v>
      </c>
      <c r="AW15" s="46" t="n">
        <v>-7105.915</v>
      </c>
      <c r="AX15" s="46" t="n">
        <v>-5067.725</v>
      </c>
      <c r="AY15" s="46" t="n">
        <v>-6177.009</v>
      </c>
      <c r="AZ15" s="46" t="n">
        <v>-4713.17</v>
      </c>
      <c r="BA15" s="46" t="n">
        <v>-2421.939</v>
      </c>
      <c r="BB15" s="46" t="n">
        <v>-2889.636</v>
      </c>
      <c r="BC15" s="46" t="n">
        <v>-13612.381</v>
      </c>
    </row>
    <row r="16" customFormat="false" ht="14.25" hidden="false" customHeight="false" outlineLevel="0" collapsed="false">
      <c r="A16" s="45" t="s">
        <v>190</v>
      </c>
      <c r="B16" s="46" t="n">
        <v>-6734.247</v>
      </c>
      <c r="C16" s="46" t="n">
        <v>0</v>
      </c>
      <c r="D16" s="46" t="n">
        <v>-1393.337</v>
      </c>
      <c r="E16" s="46" t="n">
        <v>1393.337</v>
      </c>
      <c r="F16" s="46" t="n">
        <v>0</v>
      </c>
      <c r="G16" s="46" t="n">
        <v>-46107.288</v>
      </c>
      <c r="H16" s="46" t="n">
        <v>0.379000000000815</v>
      </c>
      <c r="I16" s="46" t="n">
        <v>0</v>
      </c>
      <c r="J16" s="46" t="n">
        <v>0</v>
      </c>
      <c r="K16" s="46" t="n">
        <v>-3387.899</v>
      </c>
      <c r="L16" s="46" t="n">
        <v>0</v>
      </c>
      <c r="M16" s="46" t="n">
        <v>0</v>
      </c>
      <c r="N16" s="46" t="n">
        <v>-1066.358</v>
      </c>
      <c r="O16" s="46" t="n">
        <v>-336.094</v>
      </c>
      <c r="P16" s="46" t="n">
        <v>12.768</v>
      </c>
      <c r="Q16" s="46" t="n">
        <v>-24114.373</v>
      </c>
      <c r="R16" s="46" t="n">
        <v>0</v>
      </c>
      <c r="S16" s="46" t="n">
        <v>-6949.122</v>
      </c>
      <c r="T16" s="46" t="n">
        <v>-5514.643</v>
      </c>
      <c r="U16" s="46" t="n">
        <v>0</v>
      </c>
      <c r="V16" s="46" t="n">
        <v>-79.991</v>
      </c>
      <c r="W16" s="46" t="n">
        <v>-4361.568</v>
      </c>
      <c r="X16" s="46" t="n">
        <v>-85.7139999999999</v>
      </c>
      <c r="Y16" s="46" t="n">
        <v>-24.3119999999999</v>
      </c>
      <c r="Z16" s="46" t="n">
        <v>-7598.265</v>
      </c>
      <c r="AA16" s="46" t="n">
        <v>0</v>
      </c>
      <c r="AB16" s="46" t="n">
        <v>0</v>
      </c>
      <c r="AC16" s="46" t="n">
        <v>0</v>
      </c>
      <c r="AD16" s="46" t="n">
        <v>0</v>
      </c>
      <c r="AE16" s="46" t="n">
        <v>0</v>
      </c>
      <c r="AF16" s="46" t="n">
        <v>0</v>
      </c>
      <c r="AG16" s="46" t="n">
        <v>0</v>
      </c>
      <c r="AH16" s="46" t="n">
        <v>0</v>
      </c>
      <c r="AI16" s="46" t="n">
        <v>-9762.521</v>
      </c>
      <c r="AJ16" s="46" t="n">
        <v>0</v>
      </c>
      <c r="AK16" s="46" t="n">
        <v>0</v>
      </c>
      <c r="AL16" s="46" t="n">
        <v>-10000</v>
      </c>
      <c r="AM16" s="46" t="n">
        <v>-1064.8</v>
      </c>
      <c r="AN16" s="46" t="n">
        <v>0</v>
      </c>
      <c r="AO16" s="46" t="n">
        <v>-16981.384</v>
      </c>
      <c r="AP16" s="46" t="n">
        <v>0</v>
      </c>
      <c r="AQ16" s="46" t="n">
        <v>-250.129</v>
      </c>
      <c r="AR16" s="46" t="n">
        <v>0</v>
      </c>
      <c r="AS16" s="46" t="n">
        <v>0</v>
      </c>
      <c r="AT16" s="46" t="n">
        <v>0</v>
      </c>
      <c r="AU16" s="46" t="n">
        <v>0</v>
      </c>
      <c r="AV16" s="46" t="n">
        <v>-2388.208</v>
      </c>
      <c r="AW16" s="46" t="n">
        <v>0</v>
      </c>
      <c r="AX16" s="46" t="n">
        <v>0</v>
      </c>
      <c r="AY16" s="46" t="n">
        <v>0</v>
      </c>
      <c r="AZ16" s="46" t="n">
        <v>0</v>
      </c>
      <c r="BA16" s="46" t="n">
        <v>0</v>
      </c>
      <c r="BB16" s="46" t="n">
        <v>0</v>
      </c>
      <c r="BC16" s="46" t="n">
        <v>0</v>
      </c>
    </row>
    <row r="17" customFormat="false" ht="14.25" hidden="false" customHeight="false" outlineLevel="0" collapsed="false">
      <c r="A17" s="45" t="s">
        <v>191</v>
      </c>
      <c r="B17" s="46" t="n">
        <v>-5078.693</v>
      </c>
      <c r="C17" s="46" t="n">
        <v>-4729.192</v>
      </c>
      <c r="D17" s="46" t="n">
        <v>-2835.229</v>
      </c>
      <c r="E17" s="46" t="n">
        <v>-6451.317</v>
      </c>
      <c r="F17" s="46" t="n">
        <v>-2333.596</v>
      </c>
      <c r="G17" s="46" t="n">
        <v>-3275.053</v>
      </c>
      <c r="H17" s="46" t="n">
        <v>-2590.581</v>
      </c>
      <c r="I17" s="46" t="n">
        <v>-3435.172</v>
      </c>
      <c r="J17" s="46" t="n">
        <v>-7395.563</v>
      </c>
      <c r="K17" s="46" t="n">
        <v>-6757.388</v>
      </c>
      <c r="L17" s="46" t="n">
        <v>-6956.816</v>
      </c>
      <c r="M17" s="46" t="n">
        <v>-2829.413</v>
      </c>
      <c r="N17" s="46" t="n">
        <v>-6017.504</v>
      </c>
      <c r="O17" s="46" t="n">
        <v>-5313.573</v>
      </c>
      <c r="P17" s="46" t="n">
        <v>-6733.042</v>
      </c>
      <c r="Q17" s="46" t="n">
        <v>-7824.86</v>
      </c>
      <c r="R17" s="46" t="n">
        <v>-6302.714</v>
      </c>
      <c r="S17" s="46" t="n">
        <v>-9536.259</v>
      </c>
      <c r="T17" s="46" t="n">
        <v>-4947.676</v>
      </c>
      <c r="U17" s="46" t="n">
        <v>-3758.604</v>
      </c>
      <c r="V17" s="46" t="n">
        <v>-4197.191</v>
      </c>
      <c r="W17" s="46" t="n">
        <v>-4371.202</v>
      </c>
      <c r="X17" s="46" t="n">
        <v>-5131.64</v>
      </c>
      <c r="Y17" s="46" t="n">
        <v>-14297.232</v>
      </c>
      <c r="Z17" s="46" t="n">
        <v>-7073.077</v>
      </c>
      <c r="AA17" s="46" t="n">
        <v>-9184.105</v>
      </c>
      <c r="AB17" s="46" t="n">
        <v>-32881.439</v>
      </c>
      <c r="AC17" s="46" t="n">
        <v>-22822.714</v>
      </c>
      <c r="AD17" s="46" t="n">
        <v>-15535.627</v>
      </c>
      <c r="AE17" s="46" t="n">
        <v>-15140.547</v>
      </c>
      <c r="AF17" s="46" t="n">
        <v>-10229.199</v>
      </c>
      <c r="AG17" s="46" t="n">
        <v>-7325.171</v>
      </c>
      <c r="AH17" s="46" t="n">
        <v>-8808.64</v>
      </c>
      <c r="AI17" s="46" t="n">
        <v>-7469.386</v>
      </c>
      <c r="AJ17" s="46" t="n">
        <v>-7939.919</v>
      </c>
      <c r="AK17" s="46" t="n">
        <v>-9580.997</v>
      </c>
      <c r="AL17" s="46" t="n">
        <v>-5361.72</v>
      </c>
      <c r="AM17" s="46" t="n">
        <v>-8730.9</v>
      </c>
      <c r="AN17" s="46" t="n">
        <v>-9134.959</v>
      </c>
      <c r="AO17" s="46" t="n">
        <v>-9720.243</v>
      </c>
      <c r="AP17" s="46" t="n">
        <v>-5673.306</v>
      </c>
      <c r="AQ17" s="46" t="n">
        <v>-16504.862</v>
      </c>
      <c r="AR17" s="46" t="n">
        <v>-9076.485</v>
      </c>
      <c r="AS17" s="46" t="n">
        <v>-2272.266</v>
      </c>
      <c r="AT17" s="46" t="n">
        <v>-7027.292</v>
      </c>
      <c r="AU17" s="46" t="n">
        <v>-8464.056</v>
      </c>
      <c r="AV17" s="46" t="n">
        <v>-6124.002</v>
      </c>
      <c r="AW17" s="46" t="n">
        <v>-7105.915</v>
      </c>
      <c r="AX17" s="46" t="n">
        <v>-5067.725</v>
      </c>
      <c r="AY17" s="46" t="n">
        <v>-6177.009</v>
      </c>
      <c r="AZ17" s="46" t="n">
        <v>-4713.17</v>
      </c>
      <c r="BA17" s="46" t="n">
        <v>-2421.939</v>
      </c>
      <c r="BB17" s="46" t="n">
        <v>-2889.636</v>
      </c>
      <c r="BC17" s="46" t="n">
        <v>-13612.381</v>
      </c>
    </row>
    <row r="18" customFormat="false" ht="14.25" hidden="false" customHeight="false" outlineLevel="0" collapsed="false">
      <c r="A18" s="55" t="s">
        <v>187</v>
      </c>
      <c r="B18" s="46" t="n">
        <v>24582.353</v>
      </c>
      <c r="C18" s="46" t="n">
        <v>10050.791</v>
      </c>
      <c r="D18" s="46" t="n">
        <v>2682.764</v>
      </c>
      <c r="E18" s="46" t="n">
        <v>-1321.844</v>
      </c>
      <c r="F18" s="46" t="n">
        <v>-5489.958</v>
      </c>
      <c r="G18" s="46" t="n">
        <v>4756.531</v>
      </c>
      <c r="H18" s="46" t="n">
        <v>1089.648</v>
      </c>
      <c r="I18" s="46" t="n">
        <v>3367.18700000001</v>
      </c>
      <c r="J18" s="46" t="n">
        <v>-400.819</v>
      </c>
      <c r="K18" s="46" t="n">
        <v>3559.449</v>
      </c>
      <c r="L18" s="46" t="n">
        <v>-115.829</v>
      </c>
      <c r="M18" s="46" t="n">
        <v>-1300.596</v>
      </c>
      <c r="N18" s="46" t="n">
        <v>-52.1570000000002</v>
      </c>
      <c r="O18" s="46" t="n">
        <v>243.414999999998</v>
      </c>
      <c r="P18" s="46" t="n">
        <v>-60.132999999998</v>
      </c>
      <c r="Q18" s="46" t="n">
        <v>-52442.329</v>
      </c>
      <c r="R18" s="46" t="n">
        <v>65.0860000000002</v>
      </c>
      <c r="S18" s="46" t="n">
        <v>-6789.013</v>
      </c>
      <c r="T18" s="46" t="n">
        <v>2248.27700000001</v>
      </c>
      <c r="U18" s="46" t="n">
        <v>8122.01099999999</v>
      </c>
      <c r="V18" s="46" t="n">
        <v>29635.98</v>
      </c>
      <c r="W18" s="46" t="n">
        <v>31.2720000000008</v>
      </c>
      <c r="X18" s="46" t="n">
        <v>26.0570000000007</v>
      </c>
      <c r="Y18" s="46" t="n">
        <v>85.3679999999986</v>
      </c>
      <c r="Z18" s="46" t="n">
        <v>18.0870000000014</v>
      </c>
      <c r="AA18" s="46" t="n">
        <v>-219.648999999999</v>
      </c>
      <c r="AB18" s="46" t="n">
        <v>36885.448024</v>
      </c>
      <c r="AC18" s="46" t="n">
        <v>675.860000000008</v>
      </c>
      <c r="AD18" s="46" t="n">
        <v>4147.977</v>
      </c>
      <c r="AE18" s="46" t="n">
        <v>302.227999999997</v>
      </c>
      <c r="AF18" s="46" t="n">
        <v>352.134999999998</v>
      </c>
      <c r="AG18" s="46" t="n">
        <v>705.105000000003</v>
      </c>
      <c r="AH18" s="46" t="n">
        <v>-1068.005</v>
      </c>
      <c r="AI18" s="46" t="n">
        <v>17516.306</v>
      </c>
      <c r="AJ18" s="46" t="n">
        <v>-637.245999999999</v>
      </c>
      <c r="AK18" s="46" t="n">
        <v>-427.042999999998</v>
      </c>
      <c r="AL18" s="46" t="n">
        <v>5552.951</v>
      </c>
      <c r="AM18" s="46" t="n">
        <v>4329.330508</v>
      </c>
      <c r="AN18" s="46" t="n">
        <v>2074.135492</v>
      </c>
      <c r="AO18" s="46" t="n">
        <v>9140.178</v>
      </c>
      <c r="AP18" s="46" t="n">
        <v>11270.919</v>
      </c>
      <c r="AQ18" s="46" t="n">
        <v>1647.279</v>
      </c>
      <c r="AR18" s="46" t="n">
        <v>3146.669</v>
      </c>
      <c r="AS18" s="46" t="n">
        <v>1666.15100000001</v>
      </c>
      <c r="AT18" s="46" t="n">
        <v>1587.149</v>
      </c>
      <c r="AU18" s="46" t="n">
        <v>1138.492</v>
      </c>
      <c r="AV18" s="46" t="n">
        <v>2464.323</v>
      </c>
      <c r="AW18" s="46" t="n">
        <v>24097.126</v>
      </c>
      <c r="AX18" s="46" t="n">
        <v>-742.825</v>
      </c>
      <c r="AY18" s="46" t="n">
        <v>390.585</v>
      </c>
      <c r="AZ18" s="46" t="n">
        <v>-18640.360164</v>
      </c>
      <c r="BA18" s="46" t="n">
        <v>-6376.923</v>
      </c>
      <c r="BB18" s="46" t="n">
        <v>1162.386</v>
      </c>
      <c r="BC18" s="46" t="n">
        <v>2070.80511</v>
      </c>
    </row>
    <row r="19" customFormat="false" ht="9.75" hidden="false" customHeight="true" outlineLevel="0" collapsed="false">
      <c r="A19" s="87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</row>
    <row r="20" s="40" customFormat="true" ht="14.25" hidden="false" customHeight="false" outlineLevel="0" collapsed="false">
      <c r="A20" s="43" t="s">
        <v>192</v>
      </c>
      <c r="B20" s="44" t="n">
        <v>12769.413</v>
      </c>
      <c r="C20" s="44" t="n">
        <v>5321.599</v>
      </c>
      <c r="D20" s="44" t="n">
        <v>-1545.802</v>
      </c>
      <c r="E20" s="44" t="n">
        <v>-6379.824</v>
      </c>
      <c r="F20" s="44" t="n">
        <v>-7823.554</v>
      </c>
      <c r="G20" s="44" t="n">
        <v>-44625.81</v>
      </c>
      <c r="H20" s="44" t="n">
        <v>-1500.554</v>
      </c>
      <c r="I20" s="44" t="n">
        <v>-67.9850000000006</v>
      </c>
      <c r="J20" s="44" t="n">
        <v>-7796.382</v>
      </c>
      <c r="K20" s="44" t="n">
        <v>-6585.838</v>
      </c>
      <c r="L20" s="44" t="n">
        <v>-7072.645</v>
      </c>
      <c r="M20" s="44" t="n">
        <v>-4130.009</v>
      </c>
      <c r="N20" s="44" t="n">
        <v>-7136.019</v>
      </c>
      <c r="O20" s="44" t="n">
        <v>-5406.252</v>
      </c>
      <c r="P20" s="44" t="n">
        <v>-6780.407</v>
      </c>
      <c r="Q20" s="44" t="n">
        <v>-84381.562</v>
      </c>
      <c r="R20" s="44" t="n">
        <v>-6237.628</v>
      </c>
      <c r="S20" s="44" t="n">
        <v>-23274.394</v>
      </c>
      <c r="T20" s="44" t="n">
        <v>-8214.042</v>
      </c>
      <c r="U20" s="44" t="n">
        <v>4363.407</v>
      </c>
      <c r="V20" s="44" t="n">
        <v>25358.798</v>
      </c>
      <c r="W20" s="44" t="n">
        <v>-8701.498</v>
      </c>
      <c r="X20" s="44" t="n">
        <v>-5191.297</v>
      </c>
      <c r="Y20" s="44" t="n">
        <v>-14236.176</v>
      </c>
      <c r="Z20" s="44" t="n">
        <v>-14653.255</v>
      </c>
      <c r="AA20" s="44" t="n">
        <v>-9403.754</v>
      </c>
      <c r="AB20" s="44" t="n">
        <v>4004.009024</v>
      </c>
      <c r="AC20" s="44" t="n">
        <v>-22146.854</v>
      </c>
      <c r="AD20" s="44" t="n">
        <v>-11387.65</v>
      </c>
      <c r="AE20" s="44" t="n">
        <v>-14838.319</v>
      </c>
      <c r="AF20" s="44" t="n">
        <v>-9877.064</v>
      </c>
      <c r="AG20" s="44" t="n">
        <v>-6620.066</v>
      </c>
      <c r="AH20" s="44" t="n">
        <v>-9876.645</v>
      </c>
      <c r="AI20" s="44" t="n">
        <v>284.399000000001</v>
      </c>
      <c r="AJ20" s="44" t="n">
        <v>-8577.165</v>
      </c>
      <c r="AK20" s="44" t="n">
        <v>-10008.04</v>
      </c>
      <c r="AL20" s="44" t="n">
        <v>-9808.769</v>
      </c>
      <c r="AM20" s="44" t="n">
        <v>-5466.369492</v>
      </c>
      <c r="AN20" s="44" t="n">
        <v>-7060.823508</v>
      </c>
      <c r="AO20" s="44" t="n">
        <v>-17561.449</v>
      </c>
      <c r="AP20" s="44" t="n">
        <v>5597.613</v>
      </c>
      <c r="AQ20" s="44" t="n">
        <v>-15107.712</v>
      </c>
      <c r="AR20" s="44" t="n">
        <v>-5929.816</v>
      </c>
      <c r="AS20" s="44" t="n">
        <v>-606.115</v>
      </c>
      <c r="AT20" s="44" t="n">
        <v>-5440.143</v>
      </c>
      <c r="AU20" s="44" t="n">
        <v>-7325.564</v>
      </c>
      <c r="AV20" s="44" t="n">
        <v>-6047.887</v>
      </c>
      <c r="AW20" s="44" t="n">
        <v>16991.211</v>
      </c>
      <c r="AX20" s="44" t="n">
        <v>-5810.55</v>
      </c>
      <c r="AY20" s="44" t="n">
        <v>-5786.424</v>
      </c>
      <c r="AZ20" s="44" t="n">
        <v>-23353.530164</v>
      </c>
      <c r="BA20" s="44" t="n">
        <v>-8798.862</v>
      </c>
      <c r="BB20" s="44" t="n">
        <v>-1727.25</v>
      </c>
      <c r="BC20" s="44" t="n">
        <v>-11541.57589</v>
      </c>
    </row>
    <row r="21" customFormat="false" ht="14.25" hidden="false" customHeight="false" outlineLevel="0" collapsed="false">
      <c r="A21" s="88"/>
    </row>
    <row r="22" customFormat="false" ht="14.25" hidden="false" customHeight="false" outlineLevel="0" collapsed="false">
      <c r="A22" s="55" t="s">
        <v>193</v>
      </c>
      <c r="B22" s="46" t="n">
        <v>0</v>
      </c>
      <c r="C22" s="46" t="n">
        <v>-10736.335</v>
      </c>
      <c r="D22" s="46" t="n">
        <v>-16183.428</v>
      </c>
      <c r="E22" s="46" t="n">
        <v>-1.37299999999959</v>
      </c>
      <c r="F22" s="46" t="n">
        <v>0</v>
      </c>
      <c r="G22" s="46" t="n">
        <v>-18499.38</v>
      </c>
      <c r="H22" s="46" t="n">
        <v>-14265.751</v>
      </c>
      <c r="I22" s="46" t="n">
        <v>-761.417000000001</v>
      </c>
      <c r="J22" s="46" t="n">
        <v>0</v>
      </c>
      <c r="K22" s="46" t="n">
        <v>-11957.264</v>
      </c>
      <c r="L22" s="46" t="n">
        <v>-11400.904</v>
      </c>
      <c r="M22" s="46" t="n">
        <v>-1116.949</v>
      </c>
      <c r="N22" s="46" t="n">
        <v>-796.746</v>
      </c>
      <c r="O22" s="46" t="n">
        <v>-11886.036</v>
      </c>
      <c r="P22" s="46" t="n">
        <v>-11470.961</v>
      </c>
      <c r="Q22" s="46" t="n">
        <v>-1603.396</v>
      </c>
      <c r="R22" s="46" t="n">
        <v>-1602.964</v>
      </c>
      <c r="S22" s="46" t="n">
        <v>-4874.595</v>
      </c>
      <c r="T22" s="46" t="n">
        <v>-6145.97</v>
      </c>
      <c r="U22" s="46" t="n">
        <v>-2209.039</v>
      </c>
      <c r="V22" s="46" t="n">
        <v>0</v>
      </c>
      <c r="W22" s="46" t="n">
        <v>-26997.857</v>
      </c>
      <c r="X22" s="46" t="n">
        <v>-688.040000000001</v>
      </c>
      <c r="Y22" s="46" t="n">
        <v>-718.907999999999</v>
      </c>
      <c r="Z22" s="46" t="n">
        <v>-178.724</v>
      </c>
      <c r="AA22" s="46" t="n">
        <v>-4870.094</v>
      </c>
      <c r="AB22" s="46" t="n">
        <v>-6035.598</v>
      </c>
      <c r="AC22" s="46" t="n">
        <v>0</v>
      </c>
      <c r="AD22" s="46" t="n">
        <v>0</v>
      </c>
      <c r="AE22" s="46" t="n">
        <v>-5904.747</v>
      </c>
      <c r="AF22" s="46" t="n">
        <v>-1265.671</v>
      </c>
      <c r="AG22" s="46" t="n">
        <v>-254.611000000001</v>
      </c>
      <c r="AH22" s="46" t="n">
        <v>0</v>
      </c>
      <c r="AI22" s="46" t="n">
        <v>-111.3</v>
      </c>
      <c r="AJ22" s="46" t="n">
        <v>-9497.875</v>
      </c>
      <c r="AK22" s="46" t="n">
        <v>-17959.014</v>
      </c>
      <c r="AL22" s="46" t="n">
        <v>-150.382</v>
      </c>
      <c r="AM22" s="46" t="n">
        <v>-558.056</v>
      </c>
      <c r="AN22" s="46" t="n">
        <v>-6568.937</v>
      </c>
      <c r="AO22" s="46" t="n">
        <v>-465.369</v>
      </c>
      <c r="AP22" s="46" t="n">
        <v>0</v>
      </c>
      <c r="AQ22" s="46" t="n">
        <v>-11794.649</v>
      </c>
      <c r="AR22" s="46" t="n">
        <v>-8397.151</v>
      </c>
      <c r="AS22" s="46" t="n">
        <v>-2015.873</v>
      </c>
      <c r="AT22" s="46" t="n">
        <v>0</v>
      </c>
      <c r="AU22" s="46" t="n">
        <v>-11101.26</v>
      </c>
      <c r="AV22" s="46" t="n">
        <v>-2052.844</v>
      </c>
      <c r="AW22" s="46" t="n">
        <v>-331.530000000001</v>
      </c>
      <c r="AX22" s="46" t="n">
        <v>-1.327</v>
      </c>
      <c r="AY22" s="46" t="n">
        <v>-13968.654</v>
      </c>
      <c r="AZ22" s="46" t="n">
        <v>-1579.082</v>
      </c>
      <c r="BA22" s="46" t="n">
        <v>-73.1720000000005</v>
      </c>
      <c r="BB22" s="46" t="n">
        <v>-199.816</v>
      </c>
      <c r="BC22" s="46" t="n">
        <v>-4117.975</v>
      </c>
    </row>
    <row r="23" customFormat="false" ht="14.25" hidden="false" customHeight="false" outlineLevel="0" collapsed="false">
      <c r="A23" s="55" t="s">
        <v>194</v>
      </c>
      <c r="B23" s="46" t="n">
        <v>-418.4</v>
      </c>
      <c r="C23" s="46" t="n">
        <v>-476.761</v>
      </c>
      <c r="D23" s="46" t="n">
        <v>-421.265</v>
      </c>
      <c r="E23" s="46" t="n">
        <v>-437.571</v>
      </c>
      <c r="F23" s="46" t="n">
        <v>-231.198</v>
      </c>
      <c r="G23" s="46" t="n">
        <v>-3756.721</v>
      </c>
      <c r="H23" s="46" t="n">
        <v>412.126</v>
      </c>
      <c r="I23" s="46" t="n">
        <v>-534.036</v>
      </c>
      <c r="J23" s="46" t="n">
        <v>-420.177</v>
      </c>
      <c r="K23" s="46" t="n">
        <v>-1222.115</v>
      </c>
      <c r="L23" s="46" t="n">
        <v>-1465.253</v>
      </c>
      <c r="M23" s="46" t="n">
        <v>-2177.942</v>
      </c>
      <c r="N23" s="46" t="n">
        <v>-624.431</v>
      </c>
      <c r="O23" s="46" t="n">
        <v>-2208.447</v>
      </c>
      <c r="P23" s="46" t="n">
        <v>-579.204</v>
      </c>
      <c r="Q23" s="46" t="n">
        <v>-11910.449</v>
      </c>
      <c r="R23" s="46" t="n">
        <v>-827.91</v>
      </c>
      <c r="S23" s="46" t="n">
        <v>-3782.659</v>
      </c>
      <c r="T23" s="46" t="n">
        <v>-779.027999999999</v>
      </c>
      <c r="U23" s="46" t="n">
        <v>-3471.912</v>
      </c>
      <c r="V23" s="46" t="n">
        <v>-771.542</v>
      </c>
      <c r="W23" s="46" t="n">
        <v>-2661.997</v>
      </c>
      <c r="X23" s="46" t="n">
        <v>-555.529</v>
      </c>
      <c r="Y23" s="46" t="n">
        <v>-3502.627</v>
      </c>
      <c r="Z23" s="46" t="n">
        <v>-1544.565</v>
      </c>
      <c r="AA23" s="46" t="n">
        <v>-2422.412</v>
      </c>
      <c r="AB23" s="46" t="n">
        <v>-1349.141</v>
      </c>
      <c r="AC23" s="46" t="n">
        <v>-6425.961</v>
      </c>
      <c r="AD23" s="46" t="n">
        <v>-1897.341</v>
      </c>
      <c r="AE23" s="46" t="n">
        <v>-3311.319</v>
      </c>
      <c r="AF23" s="46" t="n">
        <v>-1087.463</v>
      </c>
      <c r="AG23" s="46" t="n">
        <v>-3370.934</v>
      </c>
      <c r="AH23" s="46" t="n">
        <v>-1363.032</v>
      </c>
      <c r="AI23" s="46" t="n">
        <v>-3106.708</v>
      </c>
      <c r="AJ23" s="46" t="n">
        <v>-800.478</v>
      </c>
      <c r="AK23" s="46" t="n">
        <v>-2953.195</v>
      </c>
      <c r="AL23" s="46" t="n">
        <v>-1409.257</v>
      </c>
      <c r="AM23" s="46" t="n">
        <v>-4550.356</v>
      </c>
      <c r="AN23" s="46" t="n">
        <v>-2040.034</v>
      </c>
      <c r="AO23" s="46" t="n">
        <v>-6704.728</v>
      </c>
      <c r="AP23" s="46" t="n">
        <v>-1866.984</v>
      </c>
      <c r="AQ23" s="46" t="n">
        <v>-6461.889</v>
      </c>
      <c r="AR23" s="46" t="n">
        <v>-3709</v>
      </c>
      <c r="AS23" s="46" t="n">
        <v>-4913.111</v>
      </c>
      <c r="AT23" s="46" t="n">
        <v>-5034.699</v>
      </c>
      <c r="AU23" s="46" t="n">
        <v>-6441.388</v>
      </c>
      <c r="AV23" s="46" t="n">
        <v>-4663.898</v>
      </c>
      <c r="AW23" s="46" t="n">
        <v>-6055.476</v>
      </c>
      <c r="AX23" s="46" t="n">
        <v>-4893.503</v>
      </c>
      <c r="AY23" s="46" t="n">
        <v>-6131.966</v>
      </c>
      <c r="AZ23" s="46" t="n">
        <v>-5198.332</v>
      </c>
      <c r="BA23" s="46" t="n">
        <v>-7824.19</v>
      </c>
      <c r="BB23" s="46" t="n">
        <v>-4945.107</v>
      </c>
      <c r="BC23" s="46" t="n">
        <v>-6213.426</v>
      </c>
    </row>
    <row r="24" customFormat="false" ht="14.25" hidden="false" customHeight="false" outlineLevel="0" collapsed="false">
      <c r="A24" s="55" t="s">
        <v>195</v>
      </c>
      <c r="B24" s="46" t="n">
        <v>-1706.086</v>
      </c>
      <c r="C24" s="46" t="n">
        <v>-531.588</v>
      </c>
      <c r="D24" s="46" t="n">
        <v>-4985.851</v>
      </c>
      <c r="E24" s="46" t="n">
        <v>-6398.42</v>
      </c>
      <c r="F24" s="46" t="n">
        <v>-1536.298</v>
      </c>
      <c r="G24" s="46" t="n">
        <v>6200.081</v>
      </c>
      <c r="H24" s="46" t="n">
        <v>-49439.38</v>
      </c>
      <c r="I24" s="46" t="n">
        <v>-8146.847</v>
      </c>
      <c r="J24" s="46" t="n">
        <v>22.179</v>
      </c>
      <c r="K24" s="46" t="n">
        <v>-1477.295</v>
      </c>
      <c r="L24" s="46" t="n">
        <v>-2452.147</v>
      </c>
      <c r="M24" s="46" t="n">
        <v>3092.968</v>
      </c>
      <c r="N24" s="46" t="n">
        <v>-5267.587</v>
      </c>
      <c r="O24" s="46" t="n">
        <v>3118.399</v>
      </c>
      <c r="P24" s="46" t="n">
        <v>-181.549</v>
      </c>
      <c r="Q24" s="46" t="n">
        <v>23643.483</v>
      </c>
      <c r="R24" s="46" t="n">
        <v>8745.539</v>
      </c>
      <c r="S24" s="46" t="n">
        <v>21744.684</v>
      </c>
      <c r="T24" s="46" t="n">
        <v>-3197.533</v>
      </c>
      <c r="U24" s="46" t="n">
        <v>-29544.864</v>
      </c>
      <c r="V24" s="46" t="n">
        <v>4512.453</v>
      </c>
      <c r="W24" s="46" t="n">
        <v>-6696.955</v>
      </c>
      <c r="X24" s="46" t="n">
        <v>19338.677</v>
      </c>
      <c r="Y24" s="46" t="n">
        <v>-1825.307</v>
      </c>
      <c r="Z24" s="46" t="n">
        <v>5294.371</v>
      </c>
      <c r="AA24" s="46" t="n">
        <v>16554.34</v>
      </c>
      <c r="AB24" s="46" t="n">
        <v>1825.667</v>
      </c>
      <c r="AC24" s="46" t="n">
        <v>-5955.829</v>
      </c>
      <c r="AD24" s="46" t="n">
        <v>3248.516</v>
      </c>
      <c r="AE24" s="46" t="n">
        <v>42631.584</v>
      </c>
      <c r="AF24" s="46" t="n">
        <v>-7298.37</v>
      </c>
      <c r="AG24" s="46" t="n">
        <v>-23693.752</v>
      </c>
      <c r="AH24" s="46" t="n">
        <v>-24115.823</v>
      </c>
      <c r="AI24" s="46" t="n">
        <v>-6401.586</v>
      </c>
      <c r="AJ24" s="46" t="n">
        <v>-3463.693</v>
      </c>
      <c r="AK24" s="46" t="n">
        <v>2424.418</v>
      </c>
      <c r="AL24" s="46" t="n">
        <v>2013.154</v>
      </c>
      <c r="AM24" s="46" t="n">
        <v>1904.938</v>
      </c>
      <c r="AN24" s="46" t="n">
        <v>-1185.593</v>
      </c>
      <c r="AO24" s="46" t="n">
        <v>-4696.783</v>
      </c>
      <c r="AP24" s="46" t="n">
        <v>1716.316</v>
      </c>
      <c r="AQ24" s="46" t="n">
        <v>-10838.803</v>
      </c>
      <c r="AR24" s="46" t="n">
        <v>-1231.224</v>
      </c>
      <c r="AS24" s="46" t="n">
        <v>34359.702</v>
      </c>
      <c r="AT24" s="46" t="n">
        <v>8950.563</v>
      </c>
      <c r="AU24" s="46" t="n">
        <v>-8395.702</v>
      </c>
      <c r="AV24" s="46" t="n">
        <v>-17114.552</v>
      </c>
      <c r="AW24" s="46" t="n">
        <v>10480.062</v>
      </c>
      <c r="AX24" s="46" t="n">
        <v>-4883.155</v>
      </c>
      <c r="AY24" s="46" t="n">
        <v>-1659.897</v>
      </c>
      <c r="AZ24" s="46" t="n">
        <v>5535.46</v>
      </c>
      <c r="BA24" s="46" t="n">
        <v>5440.553</v>
      </c>
      <c r="BB24" s="46" t="n">
        <v>37834.051</v>
      </c>
      <c r="BC24" s="46" t="n">
        <v>-7787.093</v>
      </c>
    </row>
    <row r="25" customFormat="false" ht="14.25" hidden="false" customHeight="false" outlineLevel="0" collapsed="false">
      <c r="A25" s="55" t="s">
        <v>187</v>
      </c>
      <c r="B25" s="46" t="n">
        <v>51006.285</v>
      </c>
      <c r="C25" s="46" t="n">
        <v>-3603.662</v>
      </c>
      <c r="D25" s="46" t="n">
        <v>-3767.38</v>
      </c>
      <c r="E25" s="46" t="n">
        <v>-4582.00700000001</v>
      </c>
      <c r="F25" s="46" t="n">
        <v>-693.954</v>
      </c>
      <c r="G25" s="46" t="n">
        <v>-46747.659</v>
      </c>
      <c r="H25" s="46" t="n">
        <v>38633.048</v>
      </c>
      <c r="I25" s="46" t="n">
        <v>-4070.15600000001</v>
      </c>
      <c r="J25" s="46" t="n">
        <v>-670.415</v>
      </c>
      <c r="K25" s="46" t="n">
        <v>-1854.031</v>
      </c>
      <c r="L25" s="46" t="n">
        <v>219.461000000002</v>
      </c>
      <c r="M25" s="46" t="n">
        <v>211.719999999996</v>
      </c>
      <c r="N25" s="46" t="n">
        <v>-436.776999999999</v>
      </c>
      <c r="O25" s="46" t="n">
        <v>-535.846000000003</v>
      </c>
      <c r="P25" s="46" t="n">
        <v>-533.198000000001</v>
      </c>
      <c r="Q25" s="46" t="n">
        <v>57549.109</v>
      </c>
      <c r="R25" s="46" t="n">
        <v>-1085.565</v>
      </c>
      <c r="S25" s="46" t="n">
        <v>4498.473</v>
      </c>
      <c r="T25" s="46" t="n">
        <v>-2328.262</v>
      </c>
      <c r="U25" s="46" t="n">
        <v>-1418.264</v>
      </c>
      <c r="V25" s="46" t="n">
        <v>-2176.886</v>
      </c>
      <c r="W25" s="46" t="n">
        <v>-2417.557</v>
      </c>
      <c r="X25" s="46" t="n">
        <v>-2252.633</v>
      </c>
      <c r="Y25" s="46" t="n">
        <v>-2363.258</v>
      </c>
      <c r="Z25" s="46" t="n">
        <v>-2187.429</v>
      </c>
      <c r="AA25" s="46" t="n">
        <v>-4911.372</v>
      </c>
      <c r="AB25" s="46" t="n">
        <v>81167.516</v>
      </c>
      <c r="AC25" s="46" t="n">
        <v>1680.951</v>
      </c>
      <c r="AD25" s="46" t="n">
        <v>-3641.35</v>
      </c>
      <c r="AE25" s="46" t="n">
        <v>-5109.01399999999</v>
      </c>
      <c r="AF25" s="46" t="n">
        <v>-4011.22800000001</v>
      </c>
      <c r="AG25" s="46" t="n">
        <v>-6344.711</v>
      </c>
      <c r="AH25" s="46" t="n">
        <v>-3961.09</v>
      </c>
      <c r="AI25" s="46" t="n">
        <v>-5574.096</v>
      </c>
      <c r="AJ25" s="46" t="n">
        <v>-2158.1</v>
      </c>
      <c r="AK25" s="46" t="n">
        <v>-4813.36</v>
      </c>
      <c r="AL25" s="46" t="n">
        <v>-4837.673</v>
      </c>
      <c r="AM25" s="46" t="n">
        <v>-5002.674</v>
      </c>
      <c r="AN25" s="46" t="n">
        <v>-5198.516</v>
      </c>
      <c r="AO25" s="46" t="n">
        <v>-6546.639</v>
      </c>
      <c r="AP25" s="46" t="n">
        <v>-7219.845</v>
      </c>
      <c r="AQ25" s="46" t="n">
        <v>-6258.41000000001</v>
      </c>
      <c r="AR25" s="46" t="n">
        <v>-8212.50099999999</v>
      </c>
      <c r="AS25" s="46" t="n">
        <v>-7523.94400000001</v>
      </c>
      <c r="AT25" s="46" t="n">
        <v>-10135.342</v>
      </c>
      <c r="AU25" s="46" t="n">
        <v>14256.48</v>
      </c>
      <c r="AV25" s="46" t="n">
        <v>3484.088</v>
      </c>
      <c r="AW25" s="46" t="n">
        <v>-7180.41300000001</v>
      </c>
      <c r="AX25" s="46" t="n">
        <v>-11370.993</v>
      </c>
      <c r="AY25" s="46" t="n">
        <v>-10650.305</v>
      </c>
      <c r="AZ25" s="46" t="n">
        <v>-12119.896</v>
      </c>
      <c r="BA25" s="46" t="n">
        <v>-11486.732</v>
      </c>
      <c r="BB25" s="46" t="n">
        <v>-12214.214</v>
      </c>
      <c r="BC25" s="46" t="n">
        <v>-9654.031</v>
      </c>
    </row>
    <row r="26" customFormat="false" ht="9.75" hidden="false" customHeight="true" outlineLevel="0" collapsed="false">
      <c r="A26" s="90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</row>
    <row r="27" s="40" customFormat="true" ht="14.25" hidden="false" customHeight="false" outlineLevel="0" collapsed="false">
      <c r="A27" s="93" t="s">
        <v>196</v>
      </c>
      <c r="B27" s="83" t="n">
        <v>48881.799</v>
      </c>
      <c r="C27" s="83" t="n">
        <v>-15348.346</v>
      </c>
      <c r="D27" s="83" t="n">
        <v>-25357.924</v>
      </c>
      <c r="E27" s="83" t="n">
        <v>-11419.371</v>
      </c>
      <c r="F27" s="83" t="n">
        <v>-2461.45</v>
      </c>
      <c r="G27" s="83" t="n">
        <v>-62803.679</v>
      </c>
      <c r="H27" s="83" t="n">
        <v>-24659.957</v>
      </c>
      <c r="I27" s="83" t="n">
        <v>-13512.456</v>
      </c>
      <c r="J27" s="83" t="n">
        <v>-1068.413</v>
      </c>
      <c r="K27" s="83" t="n">
        <v>-16510.705</v>
      </c>
      <c r="L27" s="83" t="n">
        <v>-15098.843</v>
      </c>
      <c r="M27" s="83" t="n">
        <v>9.79699999999866</v>
      </c>
      <c r="N27" s="83" t="n">
        <v>-7125.541</v>
      </c>
      <c r="O27" s="83" t="n">
        <v>-11511.93</v>
      </c>
      <c r="P27" s="83" t="n">
        <v>-12764.912</v>
      </c>
      <c r="Q27" s="83" t="n">
        <v>67678.747</v>
      </c>
      <c r="R27" s="83" t="n">
        <v>5229.1</v>
      </c>
      <c r="S27" s="83" t="n">
        <v>17585.903</v>
      </c>
      <c r="T27" s="83" t="n">
        <v>-12450.793</v>
      </c>
      <c r="U27" s="83" t="n">
        <v>-36644.079</v>
      </c>
      <c r="V27" s="83" t="n">
        <v>1564.025</v>
      </c>
      <c r="W27" s="83" t="n">
        <v>-38774.366</v>
      </c>
      <c r="X27" s="83" t="n">
        <v>15842.475</v>
      </c>
      <c r="Y27" s="83" t="n">
        <v>-8410.1</v>
      </c>
      <c r="Z27" s="83" t="n">
        <v>1383.653</v>
      </c>
      <c r="AA27" s="83" t="n">
        <v>4350.462</v>
      </c>
      <c r="AB27" s="83" t="n">
        <v>75608.444</v>
      </c>
      <c r="AC27" s="83" t="n">
        <v>-10700.839</v>
      </c>
      <c r="AD27" s="83" t="n">
        <v>-2290.175</v>
      </c>
      <c r="AE27" s="83" t="n">
        <v>28306.504</v>
      </c>
      <c r="AF27" s="83" t="n">
        <v>-13662.732</v>
      </c>
      <c r="AG27" s="83" t="n">
        <v>-33664.008</v>
      </c>
      <c r="AH27" s="83" t="n">
        <v>-29439.945</v>
      </c>
      <c r="AI27" s="83" t="n">
        <v>-15193.69</v>
      </c>
      <c r="AJ27" s="83" t="n">
        <v>-15920.146</v>
      </c>
      <c r="AK27" s="83" t="n">
        <v>-23301.151</v>
      </c>
      <c r="AL27" s="83" t="n">
        <v>-4384.158</v>
      </c>
      <c r="AM27" s="83" t="n">
        <v>-8206.148</v>
      </c>
      <c r="AN27" s="83" t="n">
        <v>-14993.08</v>
      </c>
      <c r="AO27" s="83" t="n">
        <v>-18413.519</v>
      </c>
      <c r="AP27" s="83" t="n">
        <v>-7370.513</v>
      </c>
      <c r="AQ27" s="83" t="n">
        <v>-35353.751</v>
      </c>
      <c r="AR27" s="83" t="n">
        <v>-21549.876</v>
      </c>
      <c r="AS27" s="83" t="n">
        <v>19906.774</v>
      </c>
      <c r="AT27" s="83" t="n">
        <v>-6219.478</v>
      </c>
      <c r="AU27" s="83" t="n">
        <v>-11681.87</v>
      </c>
      <c r="AV27" s="83" t="n">
        <v>-20347.206</v>
      </c>
      <c r="AW27" s="83" t="n">
        <v>-3087.357</v>
      </c>
      <c r="AX27" s="83" t="n">
        <v>-21148.978</v>
      </c>
      <c r="AY27" s="83" t="n">
        <v>-32410.822</v>
      </c>
      <c r="AZ27" s="83" t="n">
        <v>-13361.85</v>
      </c>
      <c r="BA27" s="83" t="n">
        <v>-13943.541</v>
      </c>
      <c r="BB27" s="83" t="n">
        <v>20474.914</v>
      </c>
      <c r="BC27" s="83" t="n">
        <v>-27772.525</v>
      </c>
    </row>
    <row r="28" customFormat="false" ht="12.75" hidden="false" customHeight="true" outlineLevel="0" collapsed="false">
      <c r="A28" s="88"/>
    </row>
    <row r="29" customFormat="false" ht="16.5" hidden="false" customHeight="true" outlineLevel="0" collapsed="false">
      <c r="A29" s="91" t="s">
        <v>200</v>
      </c>
      <c r="B29" s="46" t="n">
        <v>-190.75</v>
      </c>
      <c r="C29" s="46" t="n">
        <v>3022.585</v>
      </c>
      <c r="D29" s="46" t="n">
        <v>-146.477</v>
      </c>
      <c r="E29" s="46" t="n">
        <v>391.52</v>
      </c>
      <c r="F29" s="46" t="n">
        <v>2344.485</v>
      </c>
      <c r="G29" s="46" t="n">
        <v>-50.6970000000001</v>
      </c>
      <c r="H29" s="46" t="n">
        <v>1444.638</v>
      </c>
      <c r="I29" s="46" t="n">
        <v>-5338.227</v>
      </c>
      <c r="J29" s="46" t="n">
        <v>-2698.266</v>
      </c>
      <c r="K29" s="46" t="n">
        <v>80.8780000000002</v>
      </c>
      <c r="L29" s="46" t="n">
        <v>-660.187</v>
      </c>
      <c r="M29" s="46" t="n">
        <v>94.7379999999998</v>
      </c>
      <c r="N29" s="46" t="n">
        <v>-1296.881</v>
      </c>
      <c r="O29" s="46" t="n">
        <v>1.24700000000007</v>
      </c>
      <c r="P29" s="46" t="n">
        <v>374.838</v>
      </c>
      <c r="Q29" s="46" t="n">
        <v>-3147.16</v>
      </c>
      <c r="R29" s="46" t="n">
        <v>226.196</v>
      </c>
      <c r="S29" s="46" t="n">
        <v>-985.679</v>
      </c>
      <c r="T29" s="46" t="n">
        <v>-611.076</v>
      </c>
      <c r="U29" s="46" t="n">
        <v>-1762.721</v>
      </c>
      <c r="V29" s="46" t="n">
        <v>-1165.937</v>
      </c>
      <c r="W29" s="46" t="n">
        <v>870.806</v>
      </c>
      <c r="X29" s="46" t="n">
        <v>688.182</v>
      </c>
      <c r="Y29" s="46" t="n">
        <v>1045.486</v>
      </c>
      <c r="Z29" s="46" t="n">
        <v>-434.668</v>
      </c>
      <c r="AA29" s="46" t="n">
        <v>362.076</v>
      </c>
      <c r="AB29" s="46" t="n">
        <v>1081.797</v>
      </c>
      <c r="AC29" s="46" t="n">
        <v>2086.81</v>
      </c>
      <c r="AD29" s="46" t="n">
        <v>1890.394</v>
      </c>
      <c r="AE29" s="46" t="n">
        <v>-1443.673</v>
      </c>
      <c r="AF29" s="46" t="n">
        <v>-1229.801</v>
      </c>
      <c r="AG29" s="46" t="n">
        <v>-7185.537</v>
      </c>
      <c r="AH29" s="46" t="n">
        <v>927.19</v>
      </c>
      <c r="AI29" s="46" t="n">
        <v>1837.013</v>
      </c>
      <c r="AJ29" s="46" t="n">
        <v>8699.241</v>
      </c>
      <c r="AK29" s="46" t="n">
        <v>2432.702</v>
      </c>
      <c r="AL29" s="46" t="n">
        <v>-4650.257</v>
      </c>
      <c r="AM29" s="46" t="n">
        <v>11650.441</v>
      </c>
      <c r="AN29" s="46" t="n">
        <v>872.621999999999</v>
      </c>
      <c r="AO29" s="46" t="n">
        <v>-9395.566</v>
      </c>
      <c r="AP29" s="46" t="n">
        <v>-4855.423</v>
      </c>
      <c r="AQ29" s="46" t="n">
        <v>1900.314</v>
      </c>
      <c r="AR29" s="46" t="n">
        <v>4315.269</v>
      </c>
      <c r="AS29" s="46" t="n">
        <v>1528.375</v>
      </c>
      <c r="AT29" s="46" t="n">
        <v>9237.389</v>
      </c>
      <c r="AU29" s="46" t="n">
        <v>-4871.418</v>
      </c>
      <c r="AV29" s="46" t="n">
        <v>-4299.182</v>
      </c>
      <c r="AW29" s="46" t="n">
        <v>5378.509</v>
      </c>
      <c r="AX29" s="46" t="n">
        <v>-2329.009</v>
      </c>
      <c r="AY29" s="46" t="n">
        <v>-782.008</v>
      </c>
      <c r="AZ29" s="46" t="n">
        <v>2122.261</v>
      </c>
      <c r="BA29" s="46" t="n">
        <v>-4269.656</v>
      </c>
      <c r="BB29" s="46" t="n">
        <v>640.007</v>
      </c>
      <c r="BC29" s="46" t="n">
        <v>-774.747</v>
      </c>
    </row>
    <row r="30" customFormat="false" ht="16.5" hidden="false" customHeight="true" outlineLevel="0" collapsed="false">
      <c r="A30" s="91" t="s">
        <v>198</v>
      </c>
      <c r="B30" s="46" t="n">
        <v>61310.268</v>
      </c>
      <c r="C30" s="46" t="n">
        <v>0</v>
      </c>
      <c r="D30" s="46" t="n">
        <v>0</v>
      </c>
      <c r="E30" s="46" t="n">
        <v>0</v>
      </c>
      <c r="F30" s="46" t="n">
        <v>170861.02</v>
      </c>
      <c r="G30" s="46" t="n">
        <v>0</v>
      </c>
      <c r="H30" s="46" t="n">
        <v>0</v>
      </c>
      <c r="I30" s="46" t="n">
        <v>0</v>
      </c>
      <c r="J30" s="46" t="n">
        <v>78590.114</v>
      </c>
      <c r="K30" s="46" t="n">
        <v>0</v>
      </c>
      <c r="L30" s="46" t="n">
        <v>0</v>
      </c>
      <c r="M30" s="46" t="n">
        <v>0</v>
      </c>
      <c r="N30" s="46" t="n">
        <v>68392.174</v>
      </c>
      <c r="O30" s="46" t="n">
        <v>0</v>
      </c>
      <c r="P30" s="46" t="n">
        <v>0</v>
      </c>
      <c r="Q30" s="46" t="n">
        <v>0</v>
      </c>
      <c r="R30" s="46" t="n">
        <v>66329.023</v>
      </c>
      <c r="S30" s="46" t="n">
        <v>-2257.507</v>
      </c>
      <c r="T30" s="46" t="n">
        <v>0</v>
      </c>
      <c r="U30" s="46" t="n">
        <v>-0.00100000000384171</v>
      </c>
      <c r="V30" s="46" t="n">
        <v>40845.121</v>
      </c>
      <c r="W30" s="46" t="n">
        <v>0</v>
      </c>
      <c r="X30" s="46" t="n">
        <v>0</v>
      </c>
      <c r="Y30" s="46" t="n">
        <v>0</v>
      </c>
      <c r="Z30" s="46" t="n">
        <v>49392.706</v>
      </c>
      <c r="AA30" s="46" t="n">
        <v>0</v>
      </c>
      <c r="AB30" s="46" t="n">
        <v>0</v>
      </c>
      <c r="AC30" s="46" t="n">
        <v>0</v>
      </c>
      <c r="AD30" s="46" t="n">
        <v>138739.365</v>
      </c>
      <c r="AE30" s="46" t="n">
        <v>0</v>
      </c>
      <c r="AF30" s="46" t="n">
        <v>0</v>
      </c>
      <c r="AG30" s="46" t="n">
        <v>0</v>
      </c>
      <c r="AH30" s="46" t="n">
        <v>188509.524</v>
      </c>
      <c r="AI30" s="46" t="n">
        <v>0</v>
      </c>
      <c r="AJ30" s="46" t="n">
        <v>0</v>
      </c>
      <c r="AK30" s="46" t="n">
        <v>0</v>
      </c>
      <c r="AL30" s="46" t="n">
        <v>176571.455</v>
      </c>
      <c r="AM30" s="46" t="n">
        <v>0</v>
      </c>
      <c r="AN30" s="46" t="n">
        <v>0</v>
      </c>
      <c r="AO30" s="46" t="n">
        <v>0</v>
      </c>
      <c r="AP30" s="46" t="n">
        <v>147797.309</v>
      </c>
      <c r="AQ30" s="46" t="n">
        <v>0</v>
      </c>
      <c r="AR30" s="46" t="n">
        <v>0</v>
      </c>
      <c r="AS30" s="46" t="n">
        <v>0</v>
      </c>
      <c r="AT30" s="46" t="n">
        <v>134135.348</v>
      </c>
      <c r="AU30" s="46" t="n">
        <v>0</v>
      </c>
      <c r="AV30" s="46" t="n">
        <v>0</v>
      </c>
      <c r="AW30" s="46" t="n">
        <v>0</v>
      </c>
      <c r="AX30" s="46" t="n">
        <v>143982.054</v>
      </c>
      <c r="AY30" s="46" t="n">
        <v>0</v>
      </c>
      <c r="AZ30" s="46" t="n">
        <v>0</v>
      </c>
      <c r="BA30" s="46" t="n">
        <v>0</v>
      </c>
      <c r="BB30" s="46" t="n">
        <v>101139.988</v>
      </c>
      <c r="BC30" s="46" t="n">
        <v>0.00100000000384171</v>
      </c>
    </row>
    <row r="31" customFormat="false" ht="9.75" hidden="false" customHeight="true" outlineLevel="0" collapsed="false">
      <c r="A31" s="87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</row>
    <row r="32" s="40" customFormat="true" ht="14.25" hidden="false" customHeight="false" outlineLevel="0" collapsed="false">
      <c r="A32" s="65" t="s">
        <v>199</v>
      </c>
      <c r="B32" s="66" t="n">
        <v>146752.401</v>
      </c>
      <c r="C32" s="66" t="n">
        <v>8830.277</v>
      </c>
      <c r="D32" s="66" t="n">
        <v>6731.15399999998</v>
      </c>
      <c r="E32" s="66" t="n">
        <v>8547.188</v>
      </c>
      <c r="F32" s="66" t="n">
        <v>181419.837</v>
      </c>
      <c r="G32" s="66" t="n">
        <v>-104073.566</v>
      </c>
      <c r="H32" s="66" t="n">
        <v>556.855000000011</v>
      </c>
      <c r="I32" s="66" t="n">
        <v>686.987999999998</v>
      </c>
      <c r="J32" s="66" t="n">
        <v>79898.512</v>
      </c>
      <c r="K32" s="66" t="n">
        <v>-18686.592</v>
      </c>
      <c r="L32" s="66" t="n">
        <v>-1887.547</v>
      </c>
      <c r="M32" s="66" t="n">
        <v>9067.801</v>
      </c>
      <c r="N32" s="66" t="n">
        <v>83919.929</v>
      </c>
      <c r="O32" s="66" t="n">
        <v>-30256.397</v>
      </c>
      <c r="P32" s="66" t="n">
        <v>6831.675</v>
      </c>
      <c r="Q32" s="66" t="n">
        <v>3922.132</v>
      </c>
      <c r="R32" s="66" t="n">
        <v>60118.058</v>
      </c>
      <c r="S32" s="66" t="n">
        <v>4773.624</v>
      </c>
      <c r="T32" s="66" t="n">
        <v>-10920.573</v>
      </c>
      <c r="U32" s="66" t="n">
        <v>-13125.988</v>
      </c>
      <c r="V32" s="66" t="n">
        <v>76685.306</v>
      </c>
      <c r="W32" s="66" t="n">
        <v>-32889.338</v>
      </c>
      <c r="X32" s="66" t="n">
        <v>-3784.661</v>
      </c>
      <c r="Y32" s="66" t="n">
        <v>9381.399</v>
      </c>
      <c r="Z32" s="66" t="n">
        <v>43471.372</v>
      </c>
      <c r="AA32" s="66" t="n">
        <v>8952.861</v>
      </c>
      <c r="AB32" s="66" t="n">
        <v>92217.414024</v>
      </c>
      <c r="AC32" s="66" t="n">
        <v>-5902.28199999998</v>
      </c>
      <c r="AD32" s="66" t="n">
        <v>141313.954</v>
      </c>
      <c r="AE32" s="66" t="n">
        <v>33967.524</v>
      </c>
      <c r="AF32" s="66" t="n">
        <v>27719.776</v>
      </c>
      <c r="AG32" s="66" t="n">
        <v>-14491.731</v>
      </c>
      <c r="AH32" s="66" t="n">
        <v>157735.712</v>
      </c>
      <c r="AI32" s="66" t="n">
        <v>4409.777</v>
      </c>
      <c r="AJ32" s="66" t="n">
        <v>999.192999999999</v>
      </c>
      <c r="AK32" s="66" t="n">
        <v>13426.773</v>
      </c>
      <c r="AL32" s="66" t="n">
        <v>156665.148</v>
      </c>
      <c r="AM32" s="66" t="n">
        <v>-5471.53749199997</v>
      </c>
      <c r="AN32" s="66" t="n">
        <v>8160.130492</v>
      </c>
      <c r="AO32" s="66" t="n">
        <v>-11556.432</v>
      </c>
      <c r="AP32" s="66" t="n">
        <v>144850.899</v>
      </c>
      <c r="AQ32" s="66" t="n">
        <v>-42330.274</v>
      </c>
      <c r="AR32" s="66" t="n">
        <v>-4295.495</v>
      </c>
      <c r="AS32" s="66" t="n">
        <v>35910.218</v>
      </c>
      <c r="AT32" s="66" t="n">
        <v>107565.685</v>
      </c>
      <c r="AU32" s="66" t="n">
        <v>7192.242</v>
      </c>
      <c r="AV32" s="66" t="n">
        <v>12555.565</v>
      </c>
      <c r="AW32" s="66" t="n">
        <v>16668.562</v>
      </c>
      <c r="AX32" s="66" t="n">
        <v>172003.503</v>
      </c>
      <c r="AY32" s="66" t="n">
        <v>-39821.107</v>
      </c>
      <c r="AZ32" s="66" t="n">
        <v>-13644.908164</v>
      </c>
      <c r="BA32" s="66" t="n">
        <v>-17397.499</v>
      </c>
      <c r="BB32" s="66" t="n">
        <v>91047.193</v>
      </c>
      <c r="BC32" s="66" t="n">
        <v>-18636.44589</v>
      </c>
    </row>
    <row r="34" customFormat="false" ht="14.25" hidden="false" customHeight="false" outlineLevel="0" collapsed="false">
      <c r="A34" s="31" t="s">
        <v>201</v>
      </c>
    </row>
  </sheetData>
  <printOptions headings="false" gridLines="false" gridLinesSet="true" horizontalCentered="false" verticalCentered="false"/>
  <pageMargins left="0.39375" right="0.196527777777778" top="0.240277777777778" bottom="0.196527777777778" header="0.196527777777778" footer="0.511811023622047"/>
  <pageSetup paperSize="1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3" man="true" max="65535" min="0"/>
    <brk id="25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2009-06-19T20:01:04Z</dcterms:created>
  <dc:creator>catalina.gonzalez</dc:creator>
  <dc:description/>
  <dc:language>en-US</dc:language>
  <cp:lastModifiedBy>Matus Urra, Beatriz Irene</cp:lastModifiedBy>
  <cp:lastPrinted>2022-04-27T19:13:42Z</cp:lastPrinted>
  <dcterms:modified xsi:type="dcterms:W3CDTF">2026-07-24T12:25:54Z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