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zu\Downloads\"/>
    </mc:Choice>
  </mc:AlternateContent>
  <xr:revisionPtr revIDLastSave="0" documentId="8_{732C8546-6FE7-4B49-A698-7DB2D9926D53}" xr6:coauthVersionLast="47" xr6:coauthVersionMax="47" xr10:uidLastSave="{00000000-0000-0000-0000-000000000000}"/>
  <bookViews>
    <workbookView xWindow="-110" yWindow="-110" windowWidth="19420" windowHeight="10300" tabRatio="875" firstSheet="3" activeTab="8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 IFRS" sheetId="7" r:id="rId4"/>
    <sheet name="Est.Resultado Trim. IFRS" sheetId="6" r:id="rId5"/>
    <sheet name="Est.Resultado Trim Resp" sheetId="18" state="hidden" r:id="rId6"/>
    <sheet name="Annual Results IFRS" sheetId="8" r:id="rId7"/>
    <sheet name="Cash Flow Annual" sheetId="14" r:id="rId8"/>
    <sheet name="Flujo Efectivo Trimestre" sheetId="12" r:id="rId9"/>
  </sheets>
  <definedNames>
    <definedName name="_xlnm.Print_Area" localSheetId="6">'Annual Results IFRS'!$A$1:$O$109</definedName>
    <definedName name="_xlnm.Print_Area" localSheetId="3">'Balance IFRS'!$A$1:$BO$27</definedName>
    <definedName name="_xlnm.Print_Area" localSheetId="5">'Est.Resultado Trim Resp'!$A$1:$AP$111</definedName>
    <definedName name="_xlnm.Print_Area" localSheetId="4">'Est.Resultado Trim. IFRS'!$A$1:$BB$111</definedName>
    <definedName name="_xlnm.Print_Area" localSheetId="8">'Flujo Efectivo Trimestre'!$A$1:$AX$33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 IFRS'!$A:$A</definedName>
    <definedName name="_xlnm.Print_Titles" localSheetId="5">'Est.Resultado Trim Resp'!$A:$A</definedName>
    <definedName name="_xlnm.Print_Titles" localSheetId="4">'Est.Resultado Trim. IFRS'!$A:$A</definedName>
    <definedName name="_xlnm.Print_Titles" localSheetId="8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7" i="7" l="1"/>
  <c r="BI27" i="7" l="1"/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27" i="7" l="1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I9" i="7"/>
  <c r="H9" i="7"/>
  <c r="G9" i="7"/>
  <c r="F9" i="7"/>
  <c r="E9" i="7"/>
  <c r="D9" i="7"/>
  <c r="C9" i="7"/>
  <c r="B9" i="7"/>
  <c r="I8" i="7"/>
  <c r="H8" i="7"/>
  <c r="G8" i="7"/>
  <c r="F8" i="7"/>
  <c r="E8" i="7"/>
  <c r="D8" i="7"/>
  <c r="D26" i="7" s="1"/>
  <c r="D27" i="7" s="1"/>
  <c r="C8" i="7"/>
  <c r="B8" i="7"/>
  <c r="M94" i="4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C26" i="7" l="1"/>
  <c r="C27" i="7" s="1"/>
  <c r="B26" i="7"/>
  <c r="B27" i="7" s="1"/>
  <c r="E26" i="7"/>
  <c r="E27" i="7" s="1"/>
  <c r="F26" i="7"/>
  <c r="F27" i="7" s="1"/>
  <c r="G26" i="7"/>
  <c r="G27" i="7" s="1"/>
  <c r="D95" i="5"/>
  <c r="H26" i="7"/>
  <c r="H27" i="7" s="1"/>
  <c r="I26" i="7"/>
  <c r="I27" i="7" s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<sst xmlns="http://schemas.openxmlformats.org/spreadsheetml/2006/main" count="885" uniqueCount="242">
  <si>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</si>
  <si>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</si>
  <si>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</si>
  <si>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</si>
  <si>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</si>
  <si>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</si>
  <si>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</si>
  <si>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</si>
  <si>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</si>
  <si>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</si>
  <si>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</si>
  <si>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</si>
  <si>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</si>
  <si>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</si>
  <si>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</si>
  <si>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</si>
  <si>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</si>
  <si>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</si>
  <si>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</si>
  <si>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</si>
  <si>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</si>
  <si>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</si>
  <si>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</si>
  <si>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</si>
  <si>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</si>
  <si>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</si>
  <si>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</si>
  <si>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</si>
  <si>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</si>
  <si>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</si>
  <si>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</si>
  <si>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</si>
  <si>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</si>
  <si>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</si>
  <si>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</si>
  <si>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</si>
  <si>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</si>
  <si>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</si>
  <si>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</si>
  <si>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</si>
  <si>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</si>
  <si>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</si>
  <si>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</si>
  <si>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</si>
  <si>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</si>
  <si>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</si>
  <si>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</si>
  <si>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</si>
  <si>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</si>
  <si>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</si>
  <si>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</si>
  <si>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</si>
  <si>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</si>
  <si>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</si>
  <si>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</si>
  <si>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</si>
  <si>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</si>
  <si>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</si>
  <si>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</si>
  <si>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</si>
  <si>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</si>
  <si>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</si>
  <si>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</si>
  <si>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</si>
  <si>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</si>
  <si>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</si>
  <si>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</si>
  <si>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</si>
  <si>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</si>
  <si>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</si>
  <si>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</si>
  <si>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</si>
  <si>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</si>
  <si>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</si>
  <si>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</si>
  <si>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</si>
  <si>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</si>
  <si>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</si>
  <si>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</si>
  <si>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</si>
  <si>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</si>
  <si>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</si>
  <si>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</si>
  <si>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</si>
  <si>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</si>
  <si>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</si>
  <si>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 </t>
  </si>
  <si>
    <t>1T10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</si>
  <si>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</si>
  <si>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</si>
  <si>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</si>
  <si>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</si>
  <si>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</si>
  <si>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</si>
  <si>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</si>
  <si>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</si>
  <si>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</si>
  <si>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</si>
  <si>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</si>
  <si>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</si>
  <si>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</si>
  <si>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</si>
  <si>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</si>
  <si>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</si>
  <si>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</si>
  <si>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</si>
  <si>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</si>
  <si>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</si>
  <si>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</si>
  <si>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</si>
  <si>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</si>
  <si>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</si>
  <si>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</si>
  <si>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</si>
  <si>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</si>
  <si>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</si>
  <si>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</si>
  <si>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</si>
  <si>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</si>
  <si>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</si>
  <si>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</si>
  <si>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</si>
  <si>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</si>
  <si>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</si>
  <si>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</si>
  <si>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</si>
  <si>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</si>
  <si>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</si>
  <si>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</si>
  <si>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</si>
  <si>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</si>
  <si>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</si>
  <si>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</si>
  <si>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</si>
  <si>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</si>
  <si>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</si>
  <si>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</si>
  <si>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</si>
  <si>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</si>
  <si>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</si>
  <si>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</si>
  <si>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</si>
  <si>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</si>
  <si>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</si>
  <si>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</si>
  <si>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</si>
  <si>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</si>
  <si>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</si>
  <si>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</si>
  <si>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</si>
  <si>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Efectos de la variación en la tasa de cambio sobre el Efectivo y Equival. al Efec.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</si>
  <si>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</si>
  <si>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</si>
  <si>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</si>
  <si>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</si>
  <si>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</si>
  <si>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</si>
  <si>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</si>
  <si>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</si>
  <si>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</si>
  <si>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</si>
  <si>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</si>
  <si>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</si>
  <si>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</si>
  <si>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</si>
  <si>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</si>
  <si>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</si>
  <si>
    <t>2T23</t>
  </si>
  <si>
    <t>Ajuste de Eliminación</t>
  </si>
  <si>
    <t>3T23</t>
  </si>
  <si>
    <t>4T23</t>
  </si>
  <si>
    <t>1T24</t>
  </si>
  <si>
    <t>Otros Pasivos no Corrientes</t>
  </si>
  <si>
    <t>Transactional Business</t>
  </si>
  <si>
    <t>2T24</t>
  </si>
  <si>
    <t>3T24</t>
  </si>
  <si>
    <t>4T24</t>
  </si>
  <si>
    <t>1T25</t>
  </si>
  <si>
    <t>SUMMARY OF FINANCIAL STATEMENTS</t>
  </si>
  <si>
    <t xml:space="preserve">Millions of Chilean pesos Ch$ </t>
  </si>
  <si>
    <t>Assets</t>
  </si>
  <si>
    <t>Current Assets in Operation</t>
  </si>
  <si>
    <t>Cash and Equivalents</t>
  </si>
  <si>
    <t>Accounts Receivable</t>
  </si>
  <si>
    <t>Accounts Receivable from Related Entities, Current</t>
  </si>
  <si>
    <t>Inventory</t>
  </si>
  <si>
    <t>Others Current Assets</t>
  </si>
  <si>
    <t>PP&amp;E</t>
  </si>
  <si>
    <t>Investment</t>
  </si>
  <si>
    <t>Intangible Assets (Goodwill)</t>
  </si>
  <si>
    <t>Others Non Current Assets</t>
  </si>
  <si>
    <t>Liabilities</t>
  </si>
  <si>
    <t>Current Liabilities</t>
  </si>
  <si>
    <t>Others Current Financials Liabilities</t>
  </si>
  <si>
    <t>Others Current Liabilities</t>
  </si>
  <si>
    <t>Others Non Current Financials Liabilities</t>
  </si>
  <si>
    <t>Non-Controlling Interests</t>
  </si>
  <si>
    <t>Controlling Equity</t>
  </si>
  <si>
    <t>Liabilities and Equity</t>
  </si>
  <si>
    <t>SUMMARY OF COMPREHENSIVE INCOME STATEMENTS BY FUNCTION</t>
  </si>
  <si>
    <t>Incomes for Ordinary Activities</t>
  </si>
  <si>
    <t>Cost of Sales</t>
  </si>
  <si>
    <t>Gross Profit</t>
  </si>
  <si>
    <t>Others Incomes</t>
  </si>
  <si>
    <t>Administration Expenses (GAVS)</t>
  </si>
  <si>
    <t>Financial Incomes</t>
  </si>
  <si>
    <t>Financial Costs</t>
  </si>
  <si>
    <t>Foreign Currency Exchange Gains (Losses)</t>
  </si>
  <si>
    <t>Results by Readjustment Units</t>
  </si>
  <si>
    <t>Other Expenses</t>
  </si>
  <si>
    <t>Total Other Operating Items</t>
  </si>
  <si>
    <t>Profit Before Taxes</t>
  </si>
  <si>
    <t>Taxes</t>
  </si>
  <si>
    <t>Profit from Continuing Operations</t>
  </si>
  <si>
    <t>Profit (loss) attributable to Non-controlling Owners</t>
  </si>
  <si>
    <t>Profit (loss) attributable to the Controling Owners</t>
  </si>
  <si>
    <t>REGIONAL QUARTERLY SUMMARY</t>
  </si>
  <si>
    <t>South Cone Region</t>
  </si>
  <si>
    <t>Incomes</t>
  </si>
  <si>
    <t>Operacional Result (EBIT)</t>
  </si>
  <si>
    <t>Operacional Margin</t>
  </si>
  <si>
    <t>EBITDA Margin</t>
  </si>
  <si>
    <t>Andean Region</t>
  </si>
  <si>
    <t>North America</t>
  </si>
  <si>
    <r>
      <t xml:space="preserve">Elimination Adjustment </t>
    </r>
    <r>
      <rPr>
        <b/>
        <vertAlign val="superscript"/>
        <sz val="11"/>
        <rFont val="Roboto"/>
      </rPr>
      <t>(*)</t>
    </r>
  </si>
  <si>
    <t>Consolidated</t>
  </si>
  <si>
    <t>Note: Transactional Business corresponds to the subsidiaries Quintec Distribution + Tecnoglobal + Microgeo + Multicaja.</t>
  </si>
  <si>
    <t>Cash Flow Summary</t>
  </si>
  <si>
    <t>Charges for Operating Activities</t>
  </si>
  <si>
    <t>Payments for Operating Activities</t>
  </si>
  <si>
    <t>Others</t>
  </si>
  <si>
    <t>Net Cash Flow from Operating Activities</t>
  </si>
  <si>
    <t>Permanent Investments</t>
  </si>
  <si>
    <t>Investments in Fixed and Intangible Assets</t>
  </si>
  <si>
    <t>Net Cash Flow from Investing Activities</t>
  </si>
  <si>
    <t>Dividends Paid</t>
  </si>
  <si>
    <t>Interest Paid</t>
  </si>
  <si>
    <t>Net Bank Financing</t>
  </si>
  <si>
    <t>Net Cash Flow from Financing Activities</t>
  </si>
  <si>
    <t>Effects of Exchange Rate Changes on Cash and Cash Equivalents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</si>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</sst>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</numFmts>
  <fonts count="39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6"/>
      <color indexed="56"/>
      <name val="Roboto Light"/>
    </font>
    <font>
      <sz val="8"/>
      <name val="Trebuchet MS"/>
      <family val="2"/>
    </font>
    <font>
      <sz val="6"/>
      <name val="Roboto Light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8" fontId="14" fillId="0" borderId="0"/>
    <xf numFmtId="164" fontId="3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167" fontId="15" fillId="0" borderId="0" xfId="0" applyNumberFormat="1" applyFont="1"/>
    <xf numFmtId="3" fontId="15" fillId="0" borderId="0" xfId="0" applyNumberFormat="1" applyFont="1"/>
    <xf numFmtId="0" fontId="2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0" borderId="0" xfId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3" fontId="15" fillId="0" borderId="0" xfId="0" applyNumberFormat="1" applyFont="1" applyAlignment="1">
      <alignment horizontal="right" indent="1"/>
    </xf>
    <xf numFmtId="0" fontId="23" fillId="0" borderId="0" xfId="0" applyFont="1"/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66" fontId="2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15" fillId="0" borderId="0" xfId="0" applyNumberFormat="1" applyFont="1" applyAlignment="1">
      <alignment horizontal="right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167" fontId="15" fillId="2" borderId="0" xfId="0" applyNumberFormat="1" applyFont="1" applyFill="1" applyAlignment="1">
      <alignment horizontal="right" indent="1"/>
    </xf>
    <xf numFmtId="169" fontId="15" fillId="0" borderId="0" xfId="0" applyNumberFormat="1" applyFont="1" applyAlignment="1">
      <alignment horizontal="right" indent="1"/>
    </xf>
    <xf numFmtId="0" fontId="15" fillId="0" borderId="1" xfId="0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167" fontId="20" fillId="0" borderId="4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wrapText="1"/>
    </xf>
    <xf numFmtId="167" fontId="15" fillId="0" borderId="2" xfId="0" applyNumberFormat="1" applyFont="1" applyBorder="1" applyAlignment="1">
      <alignment horizontal="right" indent="1"/>
    </xf>
    <xf numFmtId="0" fontId="28" fillId="0" borderId="0" xfId="0" applyFont="1" applyAlignment="1">
      <alignment vertical="center"/>
    </xf>
    <xf numFmtId="0" fontId="19" fillId="4" borderId="3" xfId="0" applyFont="1" applyFill="1" applyBorder="1" applyAlignment="1">
      <alignment horizontal="left" vertical="center" wrapText="1"/>
    </xf>
    <xf numFmtId="167" fontId="19" fillId="4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167" fontId="19" fillId="4" borderId="0" xfId="0" applyNumberFormat="1" applyFont="1" applyFill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167" fontId="26" fillId="3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9" fillId="5" borderId="0" xfId="0" applyFont="1" applyFill="1" applyAlignment="1">
      <alignment horizontal="right" vertical="center"/>
    </xf>
    <xf numFmtId="167" fontId="32" fillId="0" borderId="0" xfId="0" applyNumberFormat="1" applyFont="1" applyAlignment="1">
      <alignment horizontal="right" indent="1"/>
    </xf>
    <xf numFmtId="0" fontId="15" fillId="3" borderId="0" xfId="0" applyFont="1" applyFill="1"/>
    <xf numFmtId="167" fontId="26" fillId="0" borderId="0" xfId="0" applyNumberFormat="1" applyFont="1" applyAlignment="1">
      <alignment vertical="center"/>
    </xf>
    <xf numFmtId="0" fontId="33" fillId="0" borderId="0" xfId="0" applyFont="1"/>
    <xf numFmtId="0" fontId="35" fillId="0" borderId="0" xfId="0" applyFont="1"/>
    <xf numFmtId="167" fontId="35" fillId="0" borderId="0" xfId="0" applyNumberFormat="1" applyFont="1"/>
    <xf numFmtId="167" fontId="36" fillId="0" borderId="0" xfId="0" applyNumberFormat="1" applyFont="1"/>
    <xf numFmtId="169" fontId="35" fillId="0" borderId="0" xfId="0" applyNumberFormat="1" applyFont="1"/>
    <xf numFmtId="164" fontId="15" fillId="0" borderId="0" xfId="4" applyFont="1" applyAlignment="1">
      <alignment horizontal="right" indent="1"/>
    </xf>
    <xf numFmtId="49" fontId="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8" fillId="0" borderId="0" xfId="0" applyFont="1"/>
    <xf numFmtId="0" fontId="17" fillId="0" borderId="0" xfId="0" applyFont="1" applyAlignment="1">
      <alignment horizontal="center" wrapText="1"/>
    </xf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2">
    <dxf>
      <fill>
        <patternFill>
          <bgColor rgb="FFFF3737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99" t="s">
        <v>65</v>
      </c>
      <c r="B29" s="99"/>
      <c r="C29" s="99"/>
      <c r="D29" s="99"/>
      <c r="E29" s="99"/>
      <c r="F29" s="99"/>
      <c r="G29" s="99"/>
    </row>
    <row r="30" spans="1:13" ht="16.5" customHeight="1" x14ac:dyDescent="0.35">
      <c r="A30" s="99" t="s">
        <v>66</v>
      </c>
      <c r="B30" s="99"/>
      <c r="C30" s="99"/>
      <c r="D30" s="99"/>
      <c r="E30" s="99"/>
      <c r="F30" s="99"/>
      <c r="G30" s="99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O61"/>
  <sheetViews>
    <sheetView showGridLines="0" topLeftCell="A5" zoomScale="70" zoomScaleNormal="70" zoomScaleSheetLayoutView="80" workbookViewId="0">
      <pane xSplit="1" topLeftCell="AZ1" activePane="topRight" state="frozenSplit"/>
      <selection activeCell="N35" sqref="N35"/>
      <selection pane="topRight" activeCell="A3" sqref="A3:A27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16384" width="11" style="31"/>
  </cols>
  <sheetData>
    <row r="1" spans="1:67" ht="18" x14ac:dyDescent="0.35">
      <c r="A1" s="69" t="s">
        <v>21</v>
      </c>
    </row>
    <row r="2" spans="1:67" x14ac:dyDescent="0.35">
      <c r="A2" s="32"/>
    </row>
    <row r="3" spans="1:67" ht="36" x14ac:dyDescent="0.35">
      <c r="A3" s="87" t="s">
        <v>178</v>
      </c>
    </row>
    <row r="4" spans="1:67" x14ac:dyDescent="0.35">
      <c r="A4" s="33" t="s">
        <v>179</v>
      </c>
    </row>
    <row r="5" spans="1:67" x14ac:dyDescent="0.35">
      <c r="A5" s="33"/>
    </row>
    <row r="6" spans="1:67" s="34" customFormat="1" x14ac:dyDescent="0.35">
      <c r="B6" s="89" t="s">
        <v>26</v>
      </c>
      <c r="C6" s="89" t="s">
        <v>68</v>
      </c>
      <c r="D6" s="89" t="s">
        <v>69</v>
      </c>
      <c r="E6" s="89" t="s">
        <v>70</v>
      </c>
      <c r="F6" s="89" t="s">
        <v>87</v>
      </c>
      <c r="G6" s="89" t="s">
        <v>89</v>
      </c>
      <c r="H6" s="89" t="s">
        <v>90</v>
      </c>
      <c r="I6" s="89" t="s">
        <v>91</v>
      </c>
      <c r="J6" s="89" t="s">
        <v>92</v>
      </c>
      <c r="K6" s="89" t="s">
        <v>93</v>
      </c>
      <c r="L6" s="89" t="s">
        <v>94</v>
      </c>
      <c r="M6" s="89" t="s">
        <v>95</v>
      </c>
      <c r="N6" s="89" t="s">
        <v>96</v>
      </c>
      <c r="O6" s="89" t="s">
        <v>97</v>
      </c>
      <c r="P6" s="89" t="s">
        <v>98</v>
      </c>
      <c r="Q6" s="89" t="s">
        <v>99</v>
      </c>
      <c r="R6" s="89" t="s">
        <v>100</v>
      </c>
      <c r="S6" s="89" t="s">
        <v>101</v>
      </c>
      <c r="T6" s="89" t="s">
        <v>102</v>
      </c>
      <c r="U6" s="89" t="s">
        <v>103</v>
      </c>
      <c r="V6" s="89" t="s">
        <v>104</v>
      </c>
      <c r="W6" s="89" t="s">
        <v>105</v>
      </c>
      <c r="X6" s="89" t="s">
        <v>106</v>
      </c>
      <c r="Y6" s="89" t="s">
        <v>107</v>
      </c>
      <c r="Z6" s="89" t="s">
        <v>108</v>
      </c>
      <c r="AA6" s="89" t="s">
        <v>109</v>
      </c>
      <c r="AB6" s="89" t="s">
        <v>110</v>
      </c>
      <c r="AC6" s="89" t="s">
        <v>111</v>
      </c>
      <c r="AD6" s="89" t="s">
        <v>112</v>
      </c>
      <c r="AE6" s="89" t="s">
        <v>113</v>
      </c>
      <c r="AF6" s="89" t="s">
        <v>114</v>
      </c>
      <c r="AG6" s="89" t="s">
        <v>115</v>
      </c>
      <c r="AH6" s="89" t="s">
        <v>116</v>
      </c>
      <c r="AI6" s="89" t="s">
        <v>117</v>
      </c>
      <c r="AJ6" s="89" t="s">
        <v>118</v>
      </c>
      <c r="AK6" s="89" t="s">
        <v>119</v>
      </c>
      <c r="AL6" s="89" t="s">
        <v>135</v>
      </c>
      <c r="AM6" s="89" t="s">
        <v>136</v>
      </c>
      <c r="AN6" s="89" t="s">
        <v>137</v>
      </c>
      <c r="AO6" s="89" t="s">
        <v>138</v>
      </c>
      <c r="AP6" s="89" t="s">
        <v>139</v>
      </c>
      <c r="AQ6" s="89" t="s">
        <v>140</v>
      </c>
      <c r="AR6" s="89" t="s">
        <v>141</v>
      </c>
      <c r="AS6" s="89" t="s">
        <v>142</v>
      </c>
      <c r="AT6" s="89" t="s">
        <v>143</v>
      </c>
      <c r="AU6" s="89" t="s">
        <v>144</v>
      </c>
      <c r="AV6" s="89" t="s">
        <v>145</v>
      </c>
      <c r="AW6" s="89" t="s">
        <v>146</v>
      </c>
      <c r="AX6" s="89" t="s">
        <v>151</v>
      </c>
      <c r="AY6" s="89" t="s">
        <v>152</v>
      </c>
      <c r="AZ6" s="89" t="s">
        <v>153</v>
      </c>
      <c r="BA6" s="89" t="s">
        <v>154</v>
      </c>
      <c r="BB6" s="89" t="s">
        <v>161</v>
      </c>
      <c r="BC6" s="89" t="s">
        <v>163</v>
      </c>
      <c r="BD6" s="89" t="s">
        <v>164</v>
      </c>
      <c r="BE6" s="89" t="s">
        <v>165</v>
      </c>
      <c r="BF6" s="89" t="s">
        <v>166</v>
      </c>
      <c r="BG6" s="89" t="s">
        <v>167</v>
      </c>
      <c r="BH6" s="89" t="s">
        <v>169</v>
      </c>
      <c r="BI6" s="89" t="s">
        <v>170</v>
      </c>
      <c r="BJ6" s="89" t="s">
        <v>171</v>
      </c>
      <c r="BK6" s="89" t="s">
        <v>171</v>
      </c>
      <c r="BL6" s="89" t="s">
        <v>174</v>
      </c>
      <c r="BM6" s="89" t="s">
        <v>175</v>
      </c>
      <c r="BN6" s="89" t="s">
        <v>176</v>
      </c>
      <c r="BO6" s="89" t="s">
        <v>177</v>
      </c>
    </row>
    <row r="7" spans="1:67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7" s="34" customFormat="1" x14ac:dyDescent="0.35">
      <c r="A8" s="80" t="s">
        <v>180</v>
      </c>
      <c r="B8" s="81">
        <f>SUM(B10:B18)</f>
        <v>371560.515075</v>
      </c>
      <c r="C8" s="81">
        <f t="shared" ref="C8:I8" si="0">SUM(C10:C18)</f>
        <v>365318.18895400001</v>
      </c>
      <c r="D8" s="81">
        <f t="shared" si="0"/>
        <v>374184.13339199999</v>
      </c>
      <c r="E8" s="81">
        <f t="shared" si="0"/>
        <v>453282.39</v>
      </c>
      <c r="F8" s="81">
        <f t="shared" si="0"/>
        <v>468458.1449999999</v>
      </c>
      <c r="G8" s="81">
        <f t="shared" si="0"/>
        <v>496909.37496699998</v>
      </c>
      <c r="H8" s="81">
        <f t="shared" si="0"/>
        <v>506897.70370616636</v>
      </c>
      <c r="I8" s="81">
        <f t="shared" si="0"/>
        <v>524926.20243099995</v>
      </c>
      <c r="J8" s="81">
        <v>543271.28412500024</v>
      </c>
      <c r="K8" s="81">
        <v>547016.68678100046</v>
      </c>
      <c r="L8" s="81">
        <v>562395.79206100048</v>
      </c>
      <c r="M8" s="81">
        <v>580101.28064999951</v>
      </c>
      <c r="N8" s="81">
        <v>618100.38229099999</v>
      </c>
      <c r="O8" s="81">
        <v>659595</v>
      </c>
      <c r="P8" s="81">
        <v>644316</v>
      </c>
      <c r="Q8" s="81">
        <v>695105.66740699997</v>
      </c>
      <c r="R8" s="81">
        <v>739953</v>
      </c>
      <c r="S8" s="81">
        <v>761615</v>
      </c>
      <c r="T8" s="81">
        <v>742130</v>
      </c>
      <c r="U8" s="81">
        <v>743930</v>
      </c>
      <c r="V8" s="81">
        <v>776149</v>
      </c>
      <c r="W8" s="81">
        <v>869422</v>
      </c>
      <c r="X8" s="81">
        <v>870768</v>
      </c>
      <c r="Y8" s="81">
        <v>841242</v>
      </c>
      <c r="Z8" s="81">
        <v>772897</v>
      </c>
      <c r="AA8" s="81">
        <v>795323</v>
      </c>
      <c r="AB8" s="81">
        <v>738648</v>
      </c>
      <c r="AC8" s="81">
        <v>790716</v>
      </c>
      <c r="AD8" s="81">
        <v>770777.72222700005</v>
      </c>
      <c r="AE8" s="81">
        <v>782238.88431700005</v>
      </c>
      <c r="AF8" s="81">
        <v>782715.29050600005</v>
      </c>
      <c r="AG8" s="81">
        <v>883173.83789600001</v>
      </c>
      <c r="AH8" s="81">
        <v>905148.20787100005</v>
      </c>
      <c r="AI8" s="81">
        <v>880431.082972</v>
      </c>
      <c r="AJ8" s="81">
        <v>897872.21089300001</v>
      </c>
      <c r="AK8" s="81">
        <v>879159.81233099999</v>
      </c>
      <c r="AL8" s="81">
        <v>858004.28151496244</v>
      </c>
      <c r="AM8" s="81">
        <v>794149.22871299996</v>
      </c>
      <c r="AN8" s="81">
        <v>814681.06359678006</v>
      </c>
      <c r="AO8" s="81">
        <v>897767.71655600006</v>
      </c>
      <c r="AP8" s="81">
        <v>897146.19534600002</v>
      </c>
      <c r="AQ8" s="81">
        <v>923392.46840300004</v>
      </c>
      <c r="AR8" s="81">
        <v>1034370.571481</v>
      </c>
      <c r="AS8" s="81">
        <v>1094573.1584379999</v>
      </c>
      <c r="AT8" s="81">
        <v>1058066.7496480001</v>
      </c>
      <c r="AU8" s="81">
        <v>1034237.6311640276</v>
      </c>
      <c r="AV8" s="81">
        <v>999430</v>
      </c>
      <c r="AW8" s="81">
        <v>968025</v>
      </c>
      <c r="AX8" s="81">
        <v>938420</v>
      </c>
      <c r="AY8" s="81">
        <v>970973</v>
      </c>
      <c r="AZ8" s="81">
        <v>1018067</v>
      </c>
      <c r="BA8" s="81">
        <v>1056957</v>
      </c>
      <c r="BB8" s="81">
        <v>1083665.7129299999</v>
      </c>
      <c r="BC8" s="81">
        <v>1157906.8373090001</v>
      </c>
      <c r="BD8" s="81">
        <v>1179782.3562109999</v>
      </c>
      <c r="BE8" s="81">
        <v>1125038.893617</v>
      </c>
      <c r="BF8" s="81">
        <v>1190280.2367440001</v>
      </c>
      <c r="BG8" s="81">
        <v>1159328.2834099999</v>
      </c>
      <c r="BH8" s="81">
        <v>1279919.6604470001</v>
      </c>
      <c r="BI8" s="81">
        <v>1508284.141109</v>
      </c>
      <c r="BJ8" s="81">
        <v>1525211.9256539999</v>
      </c>
      <c r="BK8" s="81">
        <v>1525211.9256539999</v>
      </c>
      <c r="BL8" s="81">
        <v>1409171.563821</v>
      </c>
      <c r="BM8" s="81">
        <v>1338430.5170460001</v>
      </c>
      <c r="BN8" s="81">
        <v>1508284.141109</v>
      </c>
      <c r="BO8" s="81">
        <v>1416596.800724</v>
      </c>
    </row>
    <row r="9" spans="1:67" s="34" customFormat="1" x14ac:dyDescent="0.35">
      <c r="A9" s="38" t="s">
        <v>181</v>
      </c>
      <c r="B9" s="39">
        <f>SUM(B10:B14)</f>
        <v>174448.976</v>
      </c>
      <c r="C9" s="39">
        <f t="shared" ref="C9:H9" si="1">SUM(C10:C14)</f>
        <v>173892.76479799999</v>
      </c>
      <c r="D9" s="39">
        <f t="shared" si="1"/>
        <v>180984.016046</v>
      </c>
      <c r="E9" s="39">
        <f t="shared" si="1"/>
        <v>252734.842</v>
      </c>
      <c r="F9" s="39">
        <f t="shared" si="1"/>
        <v>267401.43599999999</v>
      </c>
      <c r="G9" s="39">
        <f t="shared" si="1"/>
        <v>258981.264077</v>
      </c>
      <c r="H9" s="39">
        <f t="shared" si="1"/>
        <v>263747.49873799999</v>
      </c>
      <c r="I9" s="39">
        <f>SUM(I10:I14)</f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828079.87636700005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  <c r="BO9" s="39">
        <v>746377.66890399996</v>
      </c>
    </row>
    <row r="10" spans="1:67" x14ac:dyDescent="0.35">
      <c r="A10" s="40" t="s">
        <v>182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143982.05372200001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  <c r="BO10" s="30">
        <v>172003.50392399999</v>
      </c>
    </row>
    <row r="11" spans="1:67" x14ac:dyDescent="0.35">
      <c r="A11" s="40" t="s">
        <v>183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515098.82795599999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  <c r="BO11" s="30">
        <v>396557.67960500001</v>
      </c>
    </row>
    <row r="12" spans="1:67" x14ac:dyDescent="0.35">
      <c r="A12" s="40" t="s">
        <v>184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1067.382869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  <c r="BO12" s="30">
        <v>1040.7650920000001</v>
      </c>
    </row>
    <row r="13" spans="1:67" x14ac:dyDescent="0.35">
      <c r="A13" s="40" t="s">
        <v>185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84994.318482000002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  <c r="BO13" s="30">
        <v>90373.664401000002</v>
      </c>
    </row>
    <row r="14" spans="1:67" x14ac:dyDescent="0.35">
      <c r="A14" s="40" t="s">
        <v>186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82937.293338999996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  <c r="BO14" s="30">
        <v>86402.055882000001</v>
      </c>
    </row>
    <row r="15" spans="1:67" x14ac:dyDescent="0.35">
      <c r="A15" s="40" t="s">
        <v>187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129956.95591999999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  <c r="BO15" s="30">
        <v>130224.594379</v>
      </c>
    </row>
    <row r="16" spans="1:67" x14ac:dyDescent="0.35">
      <c r="A16" s="40" t="s">
        <v>188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2316.062817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  <c r="BO16" s="30">
        <v>2303.5639329999999</v>
      </c>
    </row>
    <row r="17" spans="1:67" x14ac:dyDescent="0.35">
      <c r="A17" s="40" t="s">
        <v>189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264344.570634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  <c r="BO17" s="30">
        <v>267273.28047200001</v>
      </c>
    </row>
    <row r="18" spans="1:67" x14ac:dyDescent="0.35">
      <c r="A18" s="40" t="s">
        <v>190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283586.67537000001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  <c r="BO18" s="30">
        <v>270417.69303700002</v>
      </c>
    </row>
    <row r="19" spans="1:67" s="34" customFormat="1" x14ac:dyDescent="0.35">
      <c r="A19" s="80" t="s">
        <v>191</v>
      </c>
      <c r="B19" s="81">
        <f t="shared" ref="B19:I19" si="2">SUM(B21:B24)</f>
        <v>105751.353</v>
      </c>
      <c r="C19" s="81">
        <f t="shared" si="2"/>
        <v>103339.611078</v>
      </c>
      <c r="D19" s="81">
        <f>SUM(D21:D24)</f>
        <v>101719.093368</v>
      </c>
      <c r="E19" s="81">
        <f t="shared" si="2"/>
        <v>166294.09</v>
      </c>
      <c r="F19" s="81">
        <f t="shared" si="2"/>
        <v>172697.30800000002</v>
      </c>
      <c r="G19" s="81">
        <f t="shared" si="2"/>
        <v>191382.70016100002</v>
      </c>
      <c r="H19" s="81">
        <f t="shared" si="2"/>
        <v>210959.03258300002</v>
      </c>
      <c r="I19" s="81">
        <f t="shared" si="2"/>
        <v>230030.71767830694</v>
      </c>
      <c r="J19" s="81">
        <v>233727.40031</v>
      </c>
      <c r="K19" s="81">
        <v>233003.58122385497</v>
      </c>
      <c r="L19" s="81">
        <v>257594.23893834979</v>
      </c>
      <c r="M19" s="81">
        <v>268515.89533619105</v>
      </c>
      <c r="N19" s="81">
        <v>305931.04594521224</v>
      </c>
      <c r="O19" s="81">
        <v>353907.41671399999</v>
      </c>
      <c r="P19" s="81">
        <v>349622</v>
      </c>
      <c r="Q19" s="81">
        <v>296597.44384538522</v>
      </c>
      <c r="R19" s="81">
        <v>286980</v>
      </c>
      <c r="S19" s="81">
        <v>300593</v>
      </c>
      <c r="T19" s="81">
        <v>277589</v>
      </c>
      <c r="U19" s="81">
        <v>268558</v>
      </c>
      <c r="V19" s="81">
        <v>270960</v>
      </c>
      <c r="W19" s="81">
        <v>352718</v>
      </c>
      <c r="X19" s="81">
        <v>352151</v>
      </c>
      <c r="Y19" s="81">
        <v>338686</v>
      </c>
      <c r="Z19" s="81">
        <v>307367</v>
      </c>
      <c r="AA19" s="81">
        <v>308318</v>
      </c>
      <c r="AB19" s="81">
        <v>283179</v>
      </c>
      <c r="AC19" s="81">
        <v>324858</v>
      </c>
      <c r="AD19" s="81">
        <v>292279.93686227285</v>
      </c>
      <c r="AE19" s="81">
        <v>274807.52912105713</v>
      </c>
      <c r="AF19" s="81">
        <v>274499.29258900002</v>
      </c>
      <c r="AG19" s="81">
        <v>371816.41499467101</v>
      </c>
      <c r="AH19" s="81">
        <v>378458.26324785827</v>
      </c>
      <c r="AI19" s="81">
        <v>379568.30460726062</v>
      </c>
      <c r="AJ19" s="81">
        <v>396359.54265871888</v>
      </c>
      <c r="AK19" s="81">
        <v>389421.70457553648</v>
      </c>
      <c r="AL19" s="81">
        <v>371496.16756924236</v>
      </c>
      <c r="AM19" s="81">
        <v>322651.18800557265</v>
      </c>
      <c r="AN19" s="81">
        <v>343990.81760368164</v>
      </c>
      <c r="AO19" s="81">
        <v>398940.83341927745</v>
      </c>
      <c r="AP19" s="81">
        <v>407550.42453835421</v>
      </c>
      <c r="AQ19" s="81">
        <v>423134.32982738101</v>
      </c>
      <c r="AR19" s="81">
        <v>524544.95523280813</v>
      </c>
      <c r="AS19" s="81">
        <v>559645.27662798401</v>
      </c>
      <c r="AT19" s="81">
        <v>548031.47132866562</v>
      </c>
      <c r="AU19" s="81">
        <v>545350.93251517601</v>
      </c>
      <c r="AV19" s="81">
        <v>528417</v>
      </c>
      <c r="AW19" s="81">
        <v>513482</v>
      </c>
      <c r="AX19" s="81">
        <v>495619</v>
      </c>
      <c r="AY19" s="81">
        <v>501333</v>
      </c>
      <c r="AZ19" s="81">
        <v>523194</v>
      </c>
      <c r="BA19" s="81">
        <v>555191</v>
      </c>
      <c r="BB19" s="81">
        <v>566937.94702700002</v>
      </c>
      <c r="BC19" s="81">
        <v>593531.573921</v>
      </c>
      <c r="BD19" s="81">
        <v>610193.40547600004</v>
      </c>
      <c r="BE19" s="81">
        <v>598656.62281099998</v>
      </c>
      <c r="BF19" s="81">
        <v>655675.95877499995</v>
      </c>
      <c r="BG19" s="81">
        <v>610884.762078</v>
      </c>
      <c r="BH19" s="81">
        <v>690353.14375299995</v>
      </c>
      <c r="BI19" s="81">
        <v>910012.12294999999</v>
      </c>
      <c r="BJ19" s="81">
        <v>877712.85494600004</v>
      </c>
      <c r="BK19" s="81">
        <v>877712.85494600004</v>
      </c>
      <c r="BL19" s="81">
        <v>819767.715723</v>
      </c>
      <c r="BM19" s="81">
        <v>768169.70131899999</v>
      </c>
      <c r="BN19" s="81">
        <v>910012.12294999999</v>
      </c>
      <c r="BO19" s="81">
        <v>815673.66044899996</v>
      </c>
    </row>
    <row r="20" spans="1:67" s="34" customFormat="1" x14ac:dyDescent="0.35">
      <c r="A20" s="38" t="s">
        <v>192</v>
      </c>
      <c r="B20" s="39">
        <f t="shared" ref="B20:I20" si="3">B21+B22</f>
        <v>77766.896999999997</v>
      </c>
      <c r="C20" s="39">
        <f t="shared" si="3"/>
        <v>76758.650278999994</v>
      </c>
      <c r="D20" s="39">
        <f t="shared" si="3"/>
        <v>75607.512046999997</v>
      </c>
      <c r="E20" s="39">
        <f t="shared" si="3"/>
        <v>77867.567999999999</v>
      </c>
      <c r="F20" s="39">
        <f t="shared" si="3"/>
        <v>83893.546000000002</v>
      </c>
      <c r="G20" s="39">
        <f t="shared" si="3"/>
        <v>98726.910279999996</v>
      </c>
      <c r="H20" s="39">
        <f t="shared" si="3"/>
        <v>116225.36756100001</v>
      </c>
      <c r="I20" s="39">
        <f t="shared" si="3"/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530467.94806900003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  <c r="BO20" s="39">
        <v>444655.59902600001</v>
      </c>
    </row>
    <row r="21" spans="1:67" x14ac:dyDescent="0.35">
      <c r="A21" s="40" t="s">
        <v>193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80429.499005999998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  <c r="BO21" s="30">
        <v>77343.463493999996</v>
      </c>
    </row>
    <row r="22" spans="1:67" x14ac:dyDescent="0.35">
      <c r="A22" s="40" t="s">
        <v>194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450038.44906299998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  <c r="BO22" s="30">
        <v>367312.13553199999</v>
      </c>
    </row>
    <row r="23" spans="1:67" x14ac:dyDescent="0.35">
      <c r="A23" s="40" t="s">
        <v>195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253872.855774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  <c r="BO23" s="30">
        <v>252987.30308799999</v>
      </c>
    </row>
    <row r="24" spans="1:67" x14ac:dyDescent="0.35">
      <c r="A24" s="40" t="s">
        <v>172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125671.319107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  <c r="BO24" s="30">
        <v>118030.75833500001</v>
      </c>
    </row>
    <row r="25" spans="1:67" x14ac:dyDescent="0.35">
      <c r="A25" s="40" t="s">
        <v>196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17504.338456000001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  <c r="BO25" s="30">
        <v>17227.690140999999</v>
      </c>
    </row>
    <row r="26" spans="1:67" s="34" customFormat="1" x14ac:dyDescent="0.35">
      <c r="A26" s="38" t="s">
        <v>197</v>
      </c>
      <c r="B26" s="39">
        <f t="shared" ref="B26:I26" si="4">B8-B19-B25</f>
        <v>262377.700075</v>
      </c>
      <c r="C26" s="39">
        <f t="shared" si="4"/>
        <v>258744.52091800002</v>
      </c>
      <c r="D26" s="39">
        <f>D8-D19-D25</f>
        <v>269039.23996099998</v>
      </c>
      <c r="E26" s="39">
        <f t="shared" si="4"/>
        <v>283472.28300000005</v>
      </c>
      <c r="F26" s="39">
        <f t="shared" si="4"/>
        <v>292686.60999999987</v>
      </c>
      <c r="G26" s="39">
        <f t="shared" si="4"/>
        <v>302324.92312099994</v>
      </c>
      <c r="H26" s="39">
        <f t="shared" si="4"/>
        <v>292474.563593</v>
      </c>
      <c r="I26" s="39">
        <f t="shared" si="4"/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580767.679703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  <c r="BO26" s="39">
        <v>583695.45013500005</v>
      </c>
    </row>
    <row r="27" spans="1:67" s="34" customFormat="1" x14ac:dyDescent="0.35">
      <c r="A27" s="80" t="s">
        <v>198</v>
      </c>
      <c r="B27" s="81">
        <f t="shared" ref="B27:I27" si="5">B19+B26+B25</f>
        <v>371560.515075</v>
      </c>
      <c r="C27" s="81">
        <f t="shared" si="5"/>
        <v>365318.18895400001</v>
      </c>
      <c r="D27" s="81">
        <f>D19+D26+D25</f>
        <v>374184.13339199999</v>
      </c>
      <c r="E27" s="81">
        <f t="shared" si="5"/>
        <v>453282.39</v>
      </c>
      <c r="F27" s="81">
        <f t="shared" si="5"/>
        <v>468458.1449999999</v>
      </c>
      <c r="G27" s="81">
        <f t="shared" si="5"/>
        <v>496909.37496699998</v>
      </c>
      <c r="H27" s="81">
        <f t="shared" si="5"/>
        <v>506897.70370616636</v>
      </c>
      <c r="I27" s="81">
        <f t="shared" si="5"/>
        <v>524926.20243099995</v>
      </c>
      <c r="J27" s="81">
        <v>543271.28412500024</v>
      </c>
      <c r="K27" s="81">
        <v>547017.10098585498</v>
      </c>
      <c r="L27" s="81">
        <v>562395.79206100048</v>
      </c>
      <c r="M27" s="81">
        <f>M19+M25+M26</f>
        <v>580101.28064999962</v>
      </c>
      <c r="N27" s="81">
        <v>618100.3822910001</v>
      </c>
      <c r="O27" s="81">
        <v>659594.6776670001</v>
      </c>
      <c r="P27" s="81">
        <v>644316</v>
      </c>
      <c r="Q27" s="81">
        <v>695105.66740700009</v>
      </c>
      <c r="R27" s="81">
        <v>739953</v>
      </c>
      <c r="S27" s="81">
        <v>761615</v>
      </c>
      <c r="T27" s="81">
        <v>742130</v>
      </c>
      <c r="U27" s="81">
        <v>743930</v>
      </c>
      <c r="V27" s="81">
        <v>776149</v>
      </c>
      <c r="W27" s="81">
        <v>869422</v>
      </c>
      <c r="X27" s="81">
        <v>870768</v>
      </c>
      <c r="Y27" s="81">
        <v>841242</v>
      </c>
      <c r="Z27" s="81">
        <v>772897</v>
      </c>
      <c r="AA27" s="81">
        <v>795323</v>
      </c>
      <c r="AB27" s="81">
        <v>738648</v>
      </c>
      <c r="AC27" s="81">
        <v>790715</v>
      </c>
      <c r="AD27" s="81">
        <v>770776.93686227291</v>
      </c>
      <c r="AE27" s="81">
        <v>782239.52912105713</v>
      </c>
      <c r="AF27" s="81">
        <v>782715.29258899996</v>
      </c>
      <c r="AG27" s="81">
        <v>883173.41499467101</v>
      </c>
      <c r="AH27" s="81">
        <v>905148.26324785827</v>
      </c>
      <c r="AI27" s="81">
        <v>880430.30460726062</v>
      </c>
      <c r="AJ27" s="81">
        <v>897872.54265871888</v>
      </c>
      <c r="AK27" s="81">
        <v>879159.70457553654</v>
      </c>
      <c r="AL27" s="81">
        <v>858004.16756924242</v>
      </c>
      <c r="AM27" s="81">
        <v>794149.18800557265</v>
      </c>
      <c r="AN27" s="81">
        <v>814680.8176036817</v>
      </c>
      <c r="AO27" s="81">
        <v>897767.83341927745</v>
      </c>
      <c r="AP27" s="81">
        <v>897146.42453835416</v>
      </c>
      <c r="AQ27" s="81">
        <v>923392.32982738107</v>
      </c>
      <c r="AR27" s="81">
        <v>1034370.9552328081</v>
      </c>
      <c r="AS27" s="81">
        <v>1094573.2766279839</v>
      </c>
      <c r="AT27" s="81">
        <v>1058066.4713286655</v>
      </c>
      <c r="AU27" s="81">
        <v>1034236.932515176</v>
      </c>
      <c r="AV27" s="81">
        <v>999430</v>
      </c>
      <c r="AW27" s="81">
        <v>968025</v>
      </c>
      <c r="AX27" s="81">
        <v>938420</v>
      </c>
      <c r="AY27" s="81">
        <v>970973</v>
      </c>
      <c r="AZ27" s="81">
        <v>1018067</v>
      </c>
      <c r="BA27" s="81">
        <v>1056957</v>
      </c>
      <c r="BB27" s="81">
        <v>1083665.7129299999</v>
      </c>
      <c r="BC27" s="81">
        <v>1157906.8373090001</v>
      </c>
      <c r="BD27" s="81">
        <v>1179782.3562110001</v>
      </c>
      <c r="BE27" s="81">
        <v>1125038.893617</v>
      </c>
      <c r="BF27" s="81">
        <v>1190280.2367440001</v>
      </c>
      <c r="BG27" s="81">
        <v>1159328.2834099999</v>
      </c>
      <c r="BH27" s="81">
        <v>1279919.6604470001</v>
      </c>
      <c r="BI27" s="81">
        <f>+BI26+BI25+BI19</f>
        <v>1508284.141109</v>
      </c>
      <c r="BJ27" s="81">
        <v>1525211.9256540001</v>
      </c>
      <c r="BK27" s="81">
        <v>1525211.9256540001</v>
      </c>
      <c r="BL27" s="81">
        <v>1409171.563821</v>
      </c>
      <c r="BM27" s="81">
        <v>1338430.5170459999</v>
      </c>
      <c r="BN27" s="81">
        <v>1508284.141109</v>
      </c>
      <c r="BO27" s="81">
        <f>+BO26+BO25+BO19</f>
        <v>1416596.800725</v>
      </c>
    </row>
    <row r="28" spans="1:67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</row>
    <row r="29" spans="1:67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</row>
    <row r="30" spans="1:67" x14ac:dyDescent="0.35">
      <c r="B30" s="42"/>
      <c r="C30" s="42"/>
      <c r="D30" s="42"/>
      <c r="E30" s="42"/>
      <c r="F30" s="42"/>
      <c r="G30" s="42"/>
      <c r="H30" s="42"/>
      <c r="I30" s="42"/>
    </row>
    <row r="61" spans="23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ignoredErrors>
    <ignoredError sqref="B19:I19 B9:I9" formulaRange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22"/>
  <sheetViews>
    <sheetView showGridLines="0" zoomScale="60" zoomScaleNormal="60" zoomScaleSheetLayoutView="30" workbookViewId="0">
      <pane xSplit="1" ySplit="7" topLeftCell="AH106" activePane="bottomRight" state="frozen"/>
      <selection activeCell="N35" sqref="N35"/>
      <selection pane="topRight" activeCell="N35" sqref="N35"/>
      <selection pane="bottomLeft" activeCell="N35" sqref="N35"/>
      <selection pane="bottomRight" sqref="A1:A1048576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4" width="8.9140625" style="31" bestFit="1" customWidth="1"/>
    <col min="55" max="16384" width="11" style="31"/>
  </cols>
  <sheetData>
    <row r="1" spans="1:54" ht="25.5" customHeight="1" x14ac:dyDescent="0.35">
      <c r="A1" s="82" t="s">
        <v>21</v>
      </c>
    </row>
    <row r="2" spans="1:54" ht="16.5" customHeight="1" x14ac:dyDescent="0.35">
      <c r="A2" s="70"/>
    </row>
    <row r="3" spans="1:54" ht="54" x14ac:dyDescent="0.35">
      <c r="A3" s="87" t="s">
        <v>199</v>
      </c>
    </row>
    <row r="4" spans="1:54" x14ac:dyDescent="0.35">
      <c r="A4" s="33" t="s">
        <v>179</v>
      </c>
    </row>
    <row r="5" spans="1:54" x14ac:dyDescent="0.35">
      <c r="A5" s="33"/>
      <c r="AP5" s="93"/>
      <c r="AQ5" s="93"/>
      <c r="AR5" s="93"/>
      <c r="AS5" s="93"/>
    </row>
    <row r="6" spans="1:54" x14ac:dyDescent="0.35">
      <c r="B6" s="89" t="s">
        <v>96</v>
      </c>
      <c r="C6" s="89" t="s">
        <v>97</v>
      </c>
      <c r="D6" s="89" t="s">
        <v>98</v>
      </c>
      <c r="E6" s="89" t="s">
        <v>99</v>
      </c>
      <c r="F6" s="89" t="s">
        <v>100</v>
      </c>
      <c r="G6" s="89" t="s">
        <v>101</v>
      </c>
      <c r="H6" s="89" t="s">
        <v>102</v>
      </c>
      <c r="I6" s="89" t="s">
        <v>103</v>
      </c>
      <c r="J6" s="89" t="s">
        <v>104</v>
      </c>
      <c r="K6" s="89" t="s">
        <v>105</v>
      </c>
      <c r="L6" s="89" t="s">
        <v>106</v>
      </c>
      <c r="M6" s="89" t="s">
        <v>107</v>
      </c>
      <c r="N6" s="89" t="s">
        <v>108</v>
      </c>
      <c r="O6" s="89" t="s">
        <v>109</v>
      </c>
      <c r="P6" s="89" t="s">
        <v>110</v>
      </c>
      <c r="Q6" s="89" t="s">
        <v>111</v>
      </c>
      <c r="R6" s="89" t="s">
        <v>112</v>
      </c>
      <c r="S6" s="89" t="s">
        <v>113</v>
      </c>
      <c r="T6" s="89" t="s">
        <v>114</v>
      </c>
      <c r="U6" s="89" t="s">
        <v>115</v>
      </c>
      <c r="V6" s="89" t="s">
        <v>116</v>
      </c>
      <c r="W6" s="89" t="s">
        <v>117</v>
      </c>
      <c r="X6" s="89" t="s">
        <v>118</v>
      </c>
      <c r="Y6" s="89" t="s">
        <v>119</v>
      </c>
      <c r="Z6" s="89" t="s">
        <v>135</v>
      </c>
      <c r="AA6" s="89" t="s">
        <v>136</v>
      </c>
      <c r="AB6" s="89" t="s">
        <v>137</v>
      </c>
      <c r="AC6" s="89" t="s">
        <v>138</v>
      </c>
      <c r="AD6" s="89" t="s">
        <v>139</v>
      </c>
      <c r="AE6" s="89" t="s">
        <v>140</v>
      </c>
      <c r="AF6" s="89" t="s">
        <v>141</v>
      </c>
      <c r="AG6" s="89" t="s">
        <v>142</v>
      </c>
      <c r="AH6" s="89" t="s">
        <v>143</v>
      </c>
      <c r="AI6" s="89" t="s">
        <v>144</v>
      </c>
      <c r="AJ6" s="89" t="s">
        <v>145</v>
      </c>
      <c r="AK6" s="89" t="s">
        <v>146</v>
      </c>
      <c r="AL6" s="89" t="s">
        <v>151</v>
      </c>
      <c r="AM6" s="89" t="s">
        <v>152</v>
      </c>
      <c r="AN6" s="89" t="s">
        <v>153</v>
      </c>
      <c r="AO6" s="89" t="s">
        <v>154</v>
      </c>
      <c r="AP6" s="89" t="s">
        <v>161</v>
      </c>
      <c r="AQ6" s="89" t="s">
        <v>163</v>
      </c>
      <c r="AR6" s="89" t="s">
        <v>164</v>
      </c>
      <c r="AS6" s="89" t="s">
        <v>165</v>
      </c>
      <c r="AT6" s="89" t="s">
        <v>166</v>
      </c>
      <c r="AU6" s="89" t="s">
        <v>167</v>
      </c>
      <c r="AV6" s="89" t="s">
        <v>169</v>
      </c>
      <c r="AW6" s="89" t="s">
        <v>170</v>
      </c>
      <c r="AX6" s="89" t="s">
        <v>171</v>
      </c>
      <c r="AY6" s="89" t="s">
        <v>174</v>
      </c>
      <c r="AZ6" s="89" t="s">
        <v>175</v>
      </c>
      <c r="BA6" s="89" t="s">
        <v>176</v>
      </c>
      <c r="BB6" s="89" t="s">
        <v>177</v>
      </c>
    </row>
    <row r="7" spans="1:54" ht="16.5" customHeight="1" x14ac:dyDescent="0.35">
      <c r="AL7" s="48"/>
      <c r="AM7" s="48"/>
      <c r="AN7" s="48"/>
    </row>
    <row r="8" spans="1:54" x14ac:dyDescent="0.35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4" s="34" customFormat="1" x14ac:dyDescent="0.35">
      <c r="A9" s="44" t="s">
        <v>200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  <c r="BB9" s="30">
        <v>358204.663</v>
      </c>
    </row>
    <row r="10" spans="1:54" x14ac:dyDescent="0.35">
      <c r="A10" s="71" t="s">
        <v>201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-358899.52361399995</v>
      </c>
      <c r="AX10" s="72">
        <v>-307338.13299999997</v>
      </c>
      <c r="AY10" s="72">
        <v>-320170.77328735997</v>
      </c>
      <c r="AZ10" s="72">
        <v>-299300.35680942395</v>
      </c>
      <c r="BA10" s="72">
        <v>-390997.27495121607</v>
      </c>
      <c r="BB10" s="72">
        <v>-310116.27500000002</v>
      </c>
    </row>
    <row r="11" spans="1:54" s="34" customFormat="1" x14ac:dyDescent="0.35">
      <c r="A11" s="85" t="s">
        <v>202</v>
      </c>
      <c r="B11" s="86">
        <v>33217.149533000003</v>
      </c>
      <c r="C11" s="86">
        <v>36627</v>
      </c>
      <c r="D11" s="86">
        <v>35985</v>
      </c>
      <c r="E11" s="86">
        <v>40733</v>
      </c>
      <c r="F11" s="86">
        <v>34632</v>
      </c>
      <c r="G11" s="86">
        <v>35786</v>
      </c>
      <c r="H11" s="86">
        <v>34220</v>
      </c>
      <c r="I11" s="86">
        <v>37455</v>
      </c>
      <c r="J11" s="86">
        <v>32342</v>
      </c>
      <c r="K11" s="86">
        <v>41657</v>
      </c>
      <c r="L11" s="86">
        <v>40533</v>
      </c>
      <c r="M11" s="86">
        <v>43164</v>
      </c>
      <c r="N11" s="86">
        <v>35299.146113029739</v>
      </c>
      <c r="O11" s="86">
        <v>40046.208333134593</v>
      </c>
      <c r="P11" s="86">
        <v>42717.477921400976</v>
      </c>
      <c r="Q11" s="86">
        <v>44710.22561179992</v>
      </c>
      <c r="R11" s="86">
        <v>38140</v>
      </c>
      <c r="S11" s="86">
        <v>36241</v>
      </c>
      <c r="T11" s="86">
        <v>40701</v>
      </c>
      <c r="U11" s="86">
        <v>29512</v>
      </c>
      <c r="V11" s="86">
        <v>32382</v>
      </c>
      <c r="W11" s="86">
        <v>32159</v>
      </c>
      <c r="X11" s="86">
        <v>38172</v>
      </c>
      <c r="Y11" s="86">
        <v>42499</v>
      </c>
      <c r="Z11" s="86">
        <v>29003</v>
      </c>
      <c r="AA11" s="86">
        <v>31386</v>
      </c>
      <c r="AB11" s="86">
        <v>36590</v>
      </c>
      <c r="AC11" s="86">
        <v>43714</v>
      </c>
      <c r="AD11" s="86">
        <v>32175</v>
      </c>
      <c r="AE11" s="86">
        <v>35066</v>
      </c>
      <c r="AF11" s="86">
        <v>34587</v>
      </c>
      <c r="AG11" s="86">
        <v>41109</v>
      </c>
      <c r="AH11" s="86">
        <v>29997</v>
      </c>
      <c r="AI11" s="86">
        <v>31903</v>
      </c>
      <c r="AJ11" s="86">
        <v>30359</v>
      </c>
      <c r="AK11" s="86">
        <v>35944</v>
      </c>
      <c r="AL11" s="86">
        <v>35786</v>
      </c>
      <c r="AM11" s="86">
        <v>37390</v>
      </c>
      <c r="AN11" s="86">
        <v>36157</v>
      </c>
      <c r="AO11" s="92">
        <v>45838.918059999996</v>
      </c>
      <c r="AP11" s="86">
        <v>38288.285824999999</v>
      </c>
      <c r="AQ11" s="86">
        <v>41883.121635000018</v>
      </c>
      <c r="AR11" s="86">
        <v>44609.985291999968</v>
      </c>
      <c r="AS11" s="86">
        <v>53427.091038999904</v>
      </c>
      <c r="AT11" s="86">
        <v>44216.280972999986</v>
      </c>
      <c r="AU11" s="86">
        <v>46045.010476000054</v>
      </c>
      <c r="AV11" s="86">
        <v>47796.339342000021</v>
      </c>
      <c r="AW11" s="92">
        <v>63152.847385999979</v>
      </c>
      <c r="AX11" s="92">
        <v>52140.851000000024</v>
      </c>
      <c r="AY11" s="92">
        <v>47315.412712640071</v>
      </c>
      <c r="AZ11" s="92">
        <v>50863.356190575927</v>
      </c>
      <c r="BA11" s="92">
        <v>73963.700048784027</v>
      </c>
      <c r="BB11" s="92">
        <v>48088.387999999977</v>
      </c>
    </row>
    <row r="12" spans="1:54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x14ac:dyDescent="0.35">
      <c r="A13" s="44" t="s">
        <v>203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  <c r="BB13" s="30">
        <v>757.14200000000005</v>
      </c>
    </row>
    <row r="14" spans="1:54" x14ac:dyDescent="0.35">
      <c r="A14" s="49" t="s">
        <v>204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-30580.738000000001</v>
      </c>
      <c r="AY14" s="30">
        <v>-33535.161882640001</v>
      </c>
      <c r="AZ14" s="30">
        <v>-32134.067696576003</v>
      </c>
      <c r="BA14" s="30">
        <v>-37499.112569783996</v>
      </c>
      <c r="BB14" s="30">
        <v>-34611.902000000002</v>
      </c>
    </row>
    <row r="15" spans="1:54" x14ac:dyDescent="0.35">
      <c r="A15" s="44" t="s">
        <v>205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  <c r="BB15" s="30">
        <v>4640.1880000000001</v>
      </c>
    </row>
    <row r="16" spans="1:54" x14ac:dyDescent="0.35">
      <c r="A16" s="50" t="s">
        <v>206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  <c r="BB16" s="30">
        <v>-10991.674999999999</v>
      </c>
    </row>
    <row r="17" spans="1:54" x14ac:dyDescent="0.35">
      <c r="A17" s="50" t="s">
        <v>207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  <c r="BB17" s="30">
        <v>-184.44800000000001</v>
      </c>
    </row>
    <row r="18" spans="1:54" x14ac:dyDescent="0.35">
      <c r="A18" s="51" t="s">
        <v>208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  <c r="BB18" s="30">
        <v>226.017</v>
      </c>
    </row>
    <row r="19" spans="1:54" x14ac:dyDescent="0.35">
      <c r="A19" s="73" t="s">
        <v>209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  <c r="BA19" s="72">
        <v>-1047.33</v>
      </c>
      <c r="BB19" s="72">
        <v>-1487.154</v>
      </c>
    </row>
    <row r="20" spans="1:54" x14ac:dyDescent="0.35">
      <c r="A20" s="38" t="s">
        <v>210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-40498.451999999997</v>
      </c>
      <c r="AY20" s="39">
        <v>-41670.227999999996</v>
      </c>
      <c r="AZ20" s="39">
        <v>-42685.524000000005</v>
      </c>
      <c r="BA20" s="39">
        <v>-46515.64899999999</v>
      </c>
      <c r="BB20" s="39">
        <v>-41468.851999999999</v>
      </c>
    </row>
    <row r="21" spans="1:54" x14ac:dyDescent="0.35">
      <c r="A21" s="50" t="s">
        <v>211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  <c r="BB21" s="30">
        <v>6619.5360000000001</v>
      </c>
    </row>
    <row r="22" spans="1:54" s="34" customFormat="1" x14ac:dyDescent="0.35">
      <c r="A22" s="73" t="s">
        <v>212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  <c r="BA22" s="72">
        <v>-9647.99</v>
      </c>
      <c r="BB22" s="72">
        <v>-1513.93</v>
      </c>
    </row>
    <row r="23" spans="1:54" x14ac:dyDescent="0.35">
      <c r="A23" s="38" t="s">
        <v>213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  <c r="BB23" s="39">
        <v>5105.6059999999998</v>
      </c>
    </row>
    <row r="24" spans="1:54" s="34" customFormat="1" ht="29" x14ac:dyDescent="0.35">
      <c r="A24" s="71" t="s">
        <v>214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  <c r="BA24" s="72">
        <v>426.92199999999997</v>
      </c>
      <c r="BB24" s="72">
        <v>-46.734999999999999</v>
      </c>
    </row>
    <row r="25" spans="1:54" ht="29" x14ac:dyDescent="0.35">
      <c r="A25" s="83" t="s">
        <v>215</v>
      </c>
      <c r="B25" s="84">
        <v>12242.5841</v>
      </c>
      <c r="C25" s="84">
        <v>11882</v>
      </c>
      <c r="D25" s="84">
        <v>8693</v>
      </c>
      <c r="E25" s="84">
        <v>12772</v>
      </c>
      <c r="F25" s="84">
        <v>14375</v>
      </c>
      <c r="G25" s="84">
        <v>18000</v>
      </c>
      <c r="H25" s="84">
        <v>12053</v>
      </c>
      <c r="I25" s="84">
        <v>22003</v>
      </c>
      <c r="J25" s="84">
        <v>13427</v>
      </c>
      <c r="K25" s="84">
        <v>12986</v>
      </c>
      <c r="L25" s="84">
        <v>6377</v>
      </c>
      <c r="M25" s="84">
        <v>14749</v>
      </c>
      <c r="N25" s="84">
        <v>7764</v>
      </c>
      <c r="O25" s="84">
        <v>12974</v>
      </c>
      <c r="P25" s="84">
        <v>7781</v>
      </c>
      <c r="Q25" s="84">
        <v>14332</v>
      </c>
      <c r="R25" s="84">
        <v>17722</v>
      </c>
      <c r="S25" s="84">
        <v>5180</v>
      </c>
      <c r="T25" s="84">
        <v>10691</v>
      </c>
      <c r="U25" s="84">
        <v>-7197</v>
      </c>
      <c r="V25" s="84">
        <v>9380</v>
      </c>
      <c r="W25" s="84">
        <v>2294</v>
      </c>
      <c r="X25" s="84">
        <v>12329</v>
      </c>
      <c r="Y25" s="84">
        <v>40893</v>
      </c>
      <c r="Z25" s="84">
        <v>4850</v>
      </c>
      <c r="AA25" s="84">
        <v>-3514</v>
      </c>
      <c r="AB25" s="84">
        <v>5602</v>
      </c>
      <c r="AC25" s="84">
        <v>3747</v>
      </c>
      <c r="AD25" s="84">
        <v>4753</v>
      </c>
      <c r="AE25" s="84">
        <v>7318</v>
      </c>
      <c r="AF25" s="84">
        <v>11120</v>
      </c>
      <c r="AG25" s="84">
        <v>-84</v>
      </c>
      <c r="AH25" s="84">
        <v>8004</v>
      </c>
      <c r="AI25" s="84">
        <v>-5878</v>
      </c>
      <c r="AJ25" s="84">
        <v>4775</v>
      </c>
      <c r="AK25" s="84">
        <v>-6441</v>
      </c>
      <c r="AL25" s="84">
        <v>8834</v>
      </c>
      <c r="AM25" s="84">
        <v>9050</v>
      </c>
      <c r="AN25" s="84">
        <v>9197</v>
      </c>
      <c r="AO25" s="84">
        <v>7783</v>
      </c>
      <c r="AP25" s="84">
        <v>1474.6020000000001</v>
      </c>
      <c r="AQ25" s="84">
        <v>10847.735999999999</v>
      </c>
      <c r="AR25" s="84">
        <v>9659.3480000000018</v>
      </c>
      <c r="AS25" s="84">
        <v>13519.953999999998</v>
      </c>
      <c r="AT25" s="84">
        <v>12619.73</v>
      </c>
      <c r="AU25" s="84">
        <v>3774.5760000000009</v>
      </c>
      <c r="AV25" s="84">
        <v>5945.1450000000004</v>
      </c>
      <c r="AW25" s="84">
        <v>15811.421000000002</v>
      </c>
      <c r="AX25" s="84">
        <v>4379.5959999999995</v>
      </c>
      <c r="AY25" s="84">
        <v>2467.0430000000006</v>
      </c>
      <c r="AZ25" s="84">
        <v>8151.5320000000002</v>
      </c>
      <c r="BA25" s="84">
        <v>16902.576000000001</v>
      </c>
      <c r="BB25" s="84">
        <v>5152.3410000000003</v>
      </c>
    </row>
    <row r="26" spans="1:54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4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4" ht="12" customHeight="1" x14ac:dyDescent="0.45">
      <c r="A28" s="53"/>
    </row>
    <row r="29" spans="1:54" ht="36" x14ac:dyDescent="0.35">
      <c r="A29" s="87" t="s">
        <v>216</v>
      </c>
    </row>
    <row r="30" spans="1:54" ht="15.5" x14ac:dyDescent="0.35">
      <c r="A30" s="43" t="s">
        <v>179</v>
      </c>
    </row>
    <row r="31" spans="1:54" ht="15.5" x14ac:dyDescent="0.35">
      <c r="A31" s="43"/>
    </row>
    <row r="32" spans="1:54" s="62" customFormat="1" x14ac:dyDescent="0.35">
      <c r="A32" s="31"/>
      <c r="B32" s="89" t="s">
        <v>96</v>
      </c>
      <c r="C32" s="89" t="s">
        <v>97</v>
      </c>
      <c r="D32" s="89" t="s">
        <v>98</v>
      </c>
      <c r="E32" s="89" t="s">
        <v>99</v>
      </c>
      <c r="F32" s="89" t="s">
        <v>100</v>
      </c>
      <c r="G32" s="89" t="s">
        <v>101</v>
      </c>
      <c r="H32" s="89" t="s">
        <v>102</v>
      </c>
      <c r="I32" s="89" t="s">
        <v>103</v>
      </c>
      <c r="J32" s="89" t="s">
        <v>104</v>
      </c>
      <c r="K32" s="89" t="s">
        <v>105</v>
      </c>
      <c r="L32" s="89" t="s">
        <v>106</v>
      </c>
      <c r="M32" s="89" t="s">
        <v>107</v>
      </c>
      <c r="N32" s="89" t="s">
        <v>108</v>
      </c>
      <c r="O32" s="89" t="s">
        <v>109</v>
      </c>
      <c r="P32" s="89" t="s">
        <v>110</v>
      </c>
      <c r="Q32" s="89" t="s">
        <v>111</v>
      </c>
      <c r="R32" s="89" t="s">
        <v>112</v>
      </c>
      <c r="S32" s="89" t="s">
        <v>113</v>
      </c>
      <c r="T32" s="89" t="s">
        <v>114</v>
      </c>
      <c r="U32" s="89" t="s">
        <v>115</v>
      </c>
      <c r="V32" s="89" t="s">
        <v>116</v>
      </c>
      <c r="W32" s="89" t="s">
        <v>117</v>
      </c>
      <c r="X32" s="89" t="s">
        <v>118</v>
      </c>
      <c r="Y32" s="89" t="s">
        <v>119</v>
      </c>
      <c r="Z32" s="89" t="s">
        <v>135</v>
      </c>
      <c r="AA32" s="89" t="s">
        <v>136</v>
      </c>
      <c r="AB32" s="89" t="s">
        <v>137</v>
      </c>
      <c r="AC32" s="89" t="s">
        <v>138</v>
      </c>
      <c r="AD32" s="89" t="s">
        <v>139</v>
      </c>
      <c r="AE32" s="89" t="s">
        <v>140</v>
      </c>
      <c r="AF32" s="89" t="s">
        <v>141</v>
      </c>
      <c r="AG32" s="89" t="s">
        <v>142</v>
      </c>
      <c r="AH32" s="89" t="s">
        <v>143</v>
      </c>
      <c r="AI32" s="89" t="s">
        <v>144</v>
      </c>
      <c r="AJ32" s="89" t="s">
        <v>145</v>
      </c>
      <c r="AK32" s="89" t="s">
        <v>146</v>
      </c>
      <c r="AL32" s="89" t="s">
        <v>151</v>
      </c>
      <c r="AM32" s="89" t="s">
        <v>152</v>
      </c>
      <c r="AN32" s="89" t="s">
        <v>153</v>
      </c>
      <c r="AO32" s="89" t="s">
        <v>154</v>
      </c>
      <c r="AP32" s="89" t="s">
        <v>161</v>
      </c>
      <c r="AQ32" s="89" t="s">
        <v>163</v>
      </c>
      <c r="AR32" s="89" t="s">
        <v>164</v>
      </c>
      <c r="AS32" s="89" t="s">
        <v>165</v>
      </c>
      <c r="AT32" s="89" t="s">
        <v>166</v>
      </c>
      <c r="AU32" s="89" t="s">
        <v>167</v>
      </c>
      <c r="AV32" s="89" t="s">
        <v>169</v>
      </c>
      <c r="AW32" s="89" t="s">
        <v>170</v>
      </c>
      <c r="AX32" s="89" t="s">
        <v>171</v>
      </c>
      <c r="AY32" s="89" t="s">
        <v>174</v>
      </c>
      <c r="AZ32" s="89" t="s">
        <v>175</v>
      </c>
      <c r="BA32" s="89" t="s">
        <v>176</v>
      </c>
      <c r="BB32" s="89" t="s">
        <v>177</v>
      </c>
    </row>
    <row r="33" spans="1:57" x14ac:dyDescent="0.35">
      <c r="A33" s="34" t="s">
        <v>217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7" x14ac:dyDescent="0.35">
      <c r="A34" s="54" t="s">
        <v>218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204631.74548599997</v>
      </c>
      <c r="AY34" s="39">
        <v>203667.34927300003</v>
      </c>
      <c r="AZ34" s="39">
        <v>197465.74915799993</v>
      </c>
      <c r="BA34" s="39">
        <v>267198.28984599997</v>
      </c>
      <c r="BB34" s="39">
        <v>222101.61208900003</v>
      </c>
    </row>
    <row r="35" spans="1:57" x14ac:dyDescent="0.35">
      <c r="A35" s="40" t="s">
        <v>158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52546.180508999983</v>
      </c>
      <c r="AY35" s="30">
        <v>48173.866436999982</v>
      </c>
      <c r="AZ35" s="30">
        <v>50322.81220700001</v>
      </c>
      <c r="BA35" s="30">
        <v>59949.383724000028</v>
      </c>
      <c r="BB35" s="30">
        <v>49570.603270000007</v>
      </c>
    </row>
    <row r="36" spans="1:57" x14ac:dyDescent="0.35">
      <c r="A36" s="40" t="s">
        <v>159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21885.296036000007</v>
      </c>
      <c r="AY36" s="30">
        <v>29644.379394000007</v>
      </c>
      <c r="AZ36" s="30">
        <v>33444.230663999973</v>
      </c>
      <c r="BA36" s="30">
        <v>38323.496577000129</v>
      </c>
      <c r="BB36" s="30">
        <v>26116.002692000002</v>
      </c>
    </row>
    <row r="37" spans="1:57" x14ac:dyDescent="0.35">
      <c r="A37" s="40" t="s">
        <v>173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130200.26894099999</v>
      </c>
      <c r="AY37" s="30">
        <v>125849.10344200002</v>
      </c>
      <c r="AZ37" s="30">
        <v>113698.70628699995</v>
      </c>
      <c r="BA37" s="30">
        <v>168925.40954499983</v>
      </c>
      <c r="BB37" s="30">
        <v>146415.00612700003</v>
      </c>
    </row>
    <row r="38" spans="1:57" x14ac:dyDescent="0.35">
      <c r="A38" s="65" t="s">
        <v>201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-173286.16866975193</v>
      </c>
      <c r="AY38" s="66">
        <v>-176929.02320170123</v>
      </c>
      <c r="AZ38" s="66">
        <v>-167921.55698351969</v>
      </c>
      <c r="BA38" s="66">
        <v>-226659.74203402709</v>
      </c>
      <c r="BB38" s="66">
        <v>-191577.90085499999</v>
      </c>
      <c r="BE38" s="42"/>
    </row>
    <row r="39" spans="1:57" x14ac:dyDescent="0.35">
      <c r="A39" s="54" t="s">
        <v>202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31345.576816248038</v>
      </c>
      <c r="AY39" s="39">
        <v>26738.326071298798</v>
      </c>
      <c r="AZ39" s="39">
        <v>29544.192174480238</v>
      </c>
      <c r="BA39" s="39">
        <v>40538.54781197288</v>
      </c>
      <c r="BB39" s="39">
        <v>30523.711234000046</v>
      </c>
    </row>
    <row r="40" spans="1:57" x14ac:dyDescent="0.35">
      <c r="A40" s="65" t="s">
        <v>204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-17053.399094247998</v>
      </c>
      <c r="AY40" s="66">
        <v>-19427.139512298771</v>
      </c>
      <c r="AZ40" s="66">
        <v>-18394.250764480308</v>
      </c>
      <c r="BA40" s="66">
        <v>-23441.720071972919</v>
      </c>
      <c r="BB40" s="66">
        <v>-20799.011621000001</v>
      </c>
    </row>
    <row r="41" spans="1:57" x14ac:dyDescent="0.35">
      <c r="A41" s="54" t="s">
        <v>219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14292.17772200004</v>
      </c>
      <c r="AY41" s="39">
        <v>7311.186559000027</v>
      </c>
      <c r="AZ41" s="39">
        <v>11149.94140999993</v>
      </c>
      <c r="BA41" s="39">
        <v>17096.827739999961</v>
      </c>
      <c r="BB41" s="39">
        <v>9724.6996130000443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  <c r="BB42" s="39">
        <v>17037.471306000058</v>
      </c>
    </row>
    <row r="43" spans="1:57" x14ac:dyDescent="0.35">
      <c r="A43" s="56" t="s">
        <v>220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  <c r="BB43" s="57">
        <v>4.3999999999999997E-2</v>
      </c>
    </row>
    <row r="44" spans="1:57" x14ac:dyDescent="0.35">
      <c r="A44" s="56" t="s">
        <v>221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  <c r="BB44" s="57">
        <v>7.6999999999999999E-2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</row>
    <row r="46" spans="1:57" x14ac:dyDescent="0.35">
      <c r="A46" s="59" t="s">
        <v>222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</row>
    <row r="47" spans="1:57" x14ac:dyDescent="0.35">
      <c r="A47" s="54" t="s">
        <v>218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29286.270419000004</v>
      </c>
      <c r="BA47" s="39">
        <v>42492.179094000006</v>
      </c>
      <c r="BB47" s="39">
        <v>29657.132880999994</v>
      </c>
    </row>
    <row r="48" spans="1:57" x14ac:dyDescent="0.35">
      <c r="A48" s="40" t="s">
        <v>158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10433.740302</v>
      </c>
      <c r="AY48" s="30">
        <v>8695.6947359999995</v>
      </c>
      <c r="AZ48" s="30">
        <v>9004.6974360000022</v>
      </c>
      <c r="BA48" s="30">
        <v>10540.660717000001</v>
      </c>
      <c r="BB48" s="30">
        <v>11944.573999</v>
      </c>
    </row>
    <row r="49" spans="1:54" x14ac:dyDescent="0.35">
      <c r="A49" s="40" t="s">
        <v>159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19207.891090999998</v>
      </c>
      <c r="AY49" s="30">
        <v>24745.669045999999</v>
      </c>
      <c r="AZ49" s="30">
        <v>20281.572983000002</v>
      </c>
      <c r="BA49" s="30">
        <v>31951.518377000008</v>
      </c>
      <c r="BB49" s="30">
        <v>17712.558881999994</v>
      </c>
    </row>
    <row r="50" spans="1:54" x14ac:dyDescent="0.35">
      <c r="A50" s="40" t="s">
        <v>173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</row>
    <row r="51" spans="1:54" x14ac:dyDescent="0.35">
      <c r="A51" s="65" t="s">
        <v>201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  <c r="AV51" s="72">
        <v>-22033.433963999996</v>
      </c>
      <c r="AW51" s="72">
        <v>-28072.399824</v>
      </c>
      <c r="AX51" s="72">
        <v>-24206.761261000003</v>
      </c>
      <c r="AY51" s="72">
        <v>-27821.499838000003</v>
      </c>
      <c r="AZ51" s="72">
        <v>-23911.889507</v>
      </c>
      <c r="BA51" s="72">
        <v>-34196.387807999999</v>
      </c>
      <c r="BB51" s="72">
        <v>-24082.225334999996</v>
      </c>
    </row>
    <row r="52" spans="1:54" x14ac:dyDescent="0.35">
      <c r="A52" s="54" t="s">
        <v>202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5434.8701319999964</v>
      </c>
      <c r="AY52" s="39">
        <v>5619.863943999997</v>
      </c>
      <c r="AZ52" s="39">
        <v>5374.3809120000042</v>
      </c>
      <c r="BA52" s="39">
        <v>8295.7912860000069</v>
      </c>
      <c r="BB52" s="39">
        <v>5574.9075459999985</v>
      </c>
    </row>
    <row r="53" spans="1:54" x14ac:dyDescent="0.35">
      <c r="A53" s="65" t="s">
        <v>204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  <c r="AV53" s="72">
        <v>-3158.8631279999995</v>
      </c>
      <c r="AW53" s="72">
        <v>-2752.252743</v>
      </c>
      <c r="AX53" s="72">
        <v>-3297.0993310000003</v>
      </c>
      <c r="AY53" s="72">
        <v>-3448.1292380000009</v>
      </c>
      <c r="AZ53" s="72">
        <v>-3245.6157239999993</v>
      </c>
      <c r="BA53" s="72">
        <v>-3653.0134859999998</v>
      </c>
      <c r="BB53" s="72">
        <v>-3215.4486970000003</v>
      </c>
    </row>
    <row r="54" spans="1:54" x14ac:dyDescent="0.35">
      <c r="A54" s="54" t="s">
        <v>219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2137.770800999996</v>
      </c>
      <c r="AY54" s="39">
        <v>2171.7347059999961</v>
      </c>
      <c r="AZ54" s="39">
        <v>2128.7651880000049</v>
      </c>
      <c r="BA54" s="39">
        <v>4642.7778000000071</v>
      </c>
      <c r="BB54" s="39">
        <v>2359.4588489999983</v>
      </c>
    </row>
    <row r="55" spans="1:54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  <c r="BB55" s="39">
        <v>3399.2222600000036</v>
      </c>
    </row>
    <row r="56" spans="1:54" x14ac:dyDescent="0.35">
      <c r="A56" s="56" t="s">
        <v>220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  <c r="BB56" s="57">
        <v>0.08</v>
      </c>
    </row>
    <row r="57" spans="1:54" x14ac:dyDescent="0.35">
      <c r="A57" s="56" t="s">
        <v>221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  <c r="BB57" s="57">
        <v>0.115</v>
      </c>
    </row>
    <row r="58" spans="1:54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</row>
    <row r="59" spans="1:54" x14ac:dyDescent="0.35">
      <c r="A59" s="59" t="s">
        <v>223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</row>
    <row r="60" spans="1:54" x14ac:dyDescent="0.35">
      <c r="A60" s="54" t="s">
        <v>218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41806.438014999992</v>
      </c>
      <c r="BB60" s="39">
        <v>25290.031715000001</v>
      </c>
    </row>
    <row r="61" spans="1:54" x14ac:dyDescent="0.35">
      <c r="A61" s="40" t="s">
        <v>158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18970.250894999997</v>
      </c>
      <c r="AY61" s="30">
        <v>14336.160018999995</v>
      </c>
      <c r="AZ61" s="30">
        <v>15156.641266999999</v>
      </c>
      <c r="BA61" s="30">
        <v>21230.760487000003</v>
      </c>
      <c r="BB61" s="30">
        <v>16517.341379000001</v>
      </c>
    </row>
    <row r="62" spans="1:54" x14ac:dyDescent="0.35">
      <c r="A62" s="40" t="s">
        <v>159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9924.1497010000003</v>
      </c>
      <c r="AY62" s="30">
        <v>19496.964264000002</v>
      </c>
      <c r="AZ62" s="30">
        <v>16226.878481999998</v>
      </c>
      <c r="BA62" s="30">
        <v>20575.677527999993</v>
      </c>
      <c r="BB62" s="30">
        <v>8772.6903359999997</v>
      </c>
    </row>
    <row r="63" spans="1:54" x14ac:dyDescent="0.35">
      <c r="A63" s="40" t="s">
        <v>173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</row>
    <row r="64" spans="1:54" x14ac:dyDescent="0.35">
      <c r="A64" s="65" t="s">
        <v>201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  <c r="AV64" s="72">
        <v>-24857.650042000001</v>
      </c>
      <c r="AW64" s="72">
        <v>-27576.086034000004</v>
      </c>
      <c r="AX64" s="72">
        <v>-24186.703438</v>
      </c>
      <c r="AY64" s="72">
        <v>-28400.810489999996</v>
      </c>
      <c r="AZ64" s="72">
        <v>-24373.028003000007</v>
      </c>
      <c r="BA64" s="72">
        <v>-32315.694718000006</v>
      </c>
      <c r="BB64" s="72">
        <v>-20408.125230000001</v>
      </c>
    </row>
    <row r="65" spans="1:54" x14ac:dyDescent="0.35">
      <c r="A65" s="54" t="s">
        <v>202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5432.3137930000012</v>
      </c>
      <c r="AZ65" s="39">
        <v>7010.4917459999924</v>
      </c>
      <c r="BA65" s="39">
        <v>9490.7432969999863</v>
      </c>
      <c r="BB65" s="39">
        <v>4881.9064849999995</v>
      </c>
    </row>
    <row r="66" spans="1:54" x14ac:dyDescent="0.35">
      <c r="A66" s="65" t="s">
        <v>204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  <c r="AV66" s="72">
        <v>-4048.0971900000009</v>
      </c>
      <c r="AW66" s="72">
        <v>-2928.7204160000001</v>
      </c>
      <c r="AX66" s="72">
        <v>-4037.5244240000006</v>
      </c>
      <c r="AY66" s="72">
        <v>-3775.8804649999997</v>
      </c>
      <c r="AZ66" s="72">
        <v>-3928.5916560000001</v>
      </c>
      <c r="BA66" s="72">
        <v>-3811.9221489999991</v>
      </c>
      <c r="BB66" s="72">
        <v>-3942.1581110000002</v>
      </c>
    </row>
    <row r="67" spans="1:54" x14ac:dyDescent="0.35">
      <c r="A67" s="54" t="s">
        <v>219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670.1727339999984</v>
      </c>
      <c r="AY67" s="39">
        <v>1656.4333280000014</v>
      </c>
      <c r="AZ67" s="39">
        <v>3081.9000899999924</v>
      </c>
      <c r="BA67" s="39">
        <v>5678.8211479999873</v>
      </c>
      <c r="BB67" s="39">
        <v>939.74837399999933</v>
      </c>
    </row>
    <row r="68" spans="1:54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  <c r="BB68" s="39">
        <v>2987.6973570000046</v>
      </c>
    </row>
    <row r="69" spans="1:54" x14ac:dyDescent="0.35">
      <c r="A69" s="56" t="s">
        <v>220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  <c r="BB69" s="57">
        <v>3.6999999999999998E-2</v>
      </c>
    </row>
    <row r="70" spans="1:54" x14ac:dyDescent="0.35">
      <c r="A70" s="56" t="s">
        <v>221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  <c r="BB70" s="57">
        <v>0.11799999999999999</v>
      </c>
    </row>
    <row r="71" spans="1:54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</row>
    <row r="72" spans="1:54" x14ac:dyDescent="0.35">
      <c r="A72" s="59" t="s">
        <v>162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</row>
    <row r="73" spans="1:54" x14ac:dyDescent="0.35">
      <c r="A73" s="54" t="s">
        <v>218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99093.078200999997</v>
      </c>
      <c r="AY73" s="39">
        <v>99847.020862000005</v>
      </c>
      <c r="AZ73" s="39">
        <v>95684.161175000016</v>
      </c>
      <c r="BA73" s="39">
        <v>117199.19472200001</v>
      </c>
      <c r="BB73" s="39">
        <v>85040.530322000006</v>
      </c>
    </row>
    <row r="74" spans="1:54" x14ac:dyDescent="0.35">
      <c r="A74" s="40" t="s">
        <v>158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47681.185606749998</v>
      </c>
      <c r="AY74" s="30">
        <v>43721.632387060003</v>
      </c>
      <c r="AZ74" s="30">
        <v>54535.170062000005</v>
      </c>
      <c r="BA74" s="30">
        <v>57905.536686000014</v>
      </c>
      <c r="BB74" s="30">
        <v>47275.812917999989</v>
      </c>
    </row>
    <row r="75" spans="1:54" x14ac:dyDescent="0.35">
      <c r="A75" s="40" t="s">
        <v>159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51411.892594249992</v>
      </c>
      <c r="AY75" s="30">
        <v>56125.388474940002</v>
      </c>
      <c r="AZ75" s="30">
        <v>41148.991113000004</v>
      </c>
      <c r="BA75" s="30">
        <v>59293.658036000001</v>
      </c>
      <c r="BB75" s="30">
        <v>37764.71740400001</v>
      </c>
    </row>
    <row r="76" spans="1:54" x14ac:dyDescent="0.35">
      <c r="A76" s="40" t="s">
        <v>173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</row>
    <row r="77" spans="1:54" x14ac:dyDescent="0.35">
      <c r="A77" s="65" t="s">
        <v>201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  <c r="AV77" s="72">
        <v>-66367.824342000007</v>
      </c>
      <c r="AW77" s="72">
        <v>-119355.12090600001</v>
      </c>
      <c r="AX77" s="72">
        <v>-88440.371830999997</v>
      </c>
      <c r="AY77" s="72">
        <v>-90322.111326999991</v>
      </c>
      <c r="AZ77" s="72">
        <v>-86749.869541000007</v>
      </c>
      <c r="BA77" s="72">
        <v>-101560.577433</v>
      </c>
      <c r="BB77" s="72">
        <v>-77932.667605999988</v>
      </c>
    </row>
    <row r="78" spans="1:54" x14ac:dyDescent="0.35">
      <c r="A78" s="54" t="s">
        <v>202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</v>
      </c>
      <c r="AY78" s="39">
        <v>9524.9095350000134</v>
      </c>
      <c r="AZ78" s="39">
        <v>8934.2916340000083</v>
      </c>
      <c r="BA78" s="39">
        <v>15638.617289000016</v>
      </c>
      <c r="BB78" s="39">
        <v>7107.8627160000178</v>
      </c>
    </row>
    <row r="79" spans="1:54" x14ac:dyDescent="0.35">
      <c r="A79" s="65" t="s">
        <v>204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  <c r="AV79" s="72">
        <v>-6471.3485710000004</v>
      </c>
      <c r="AW79" s="72">
        <v>-7758.5125329999992</v>
      </c>
      <c r="AX79" s="72">
        <v>-6192.7152759999999</v>
      </c>
      <c r="AY79" s="72">
        <v>-6884.0126669999991</v>
      </c>
      <c r="AZ79" s="72">
        <v>-6565.6095520000017</v>
      </c>
      <c r="BA79" s="72">
        <v>-6592.4568630000003</v>
      </c>
      <c r="BB79" s="72">
        <v>-6655.2840500000002</v>
      </c>
    </row>
    <row r="80" spans="1:54" x14ac:dyDescent="0.35">
      <c r="A80" s="54" t="s">
        <v>219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</v>
      </c>
      <c r="AY80" s="39">
        <v>2640.8968680000144</v>
      </c>
      <c r="AZ80" s="39">
        <v>2368.6820820000066</v>
      </c>
      <c r="BA80" s="39">
        <v>9046.1604260000167</v>
      </c>
      <c r="BB80" s="39">
        <v>452.57866600001762</v>
      </c>
    </row>
    <row r="81" spans="1:54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  <c r="BB81" s="39">
        <v>3393.3837990000047</v>
      </c>
    </row>
    <row r="82" spans="1:54" x14ac:dyDescent="0.35">
      <c r="A82" s="56" t="s">
        <v>220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  <c r="BB82" s="57">
        <v>5.0000000000000001E-3</v>
      </c>
    </row>
    <row r="83" spans="1:54" x14ac:dyDescent="0.35">
      <c r="A83" s="56" t="s">
        <v>221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  <c r="BB83" s="57">
        <v>0.04</v>
      </c>
    </row>
    <row r="84" spans="1:54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</row>
    <row r="85" spans="1:54" ht="16.5" x14ac:dyDescent="0.35">
      <c r="A85" s="59" t="s">
        <v>224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</row>
    <row r="86" spans="1:54" x14ac:dyDescent="0.35">
      <c r="A86" s="54" t="s">
        <v>218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-3655.9872239999995</v>
      </c>
      <c r="BA86" s="39">
        <v>-3735.1270420000005</v>
      </c>
      <c r="BB86" s="39">
        <v>-3884.6445019999992</v>
      </c>
    </row>
    <row r="87" spans="1:54" x14ac:dyDescent="0.35">
      <c r="A87" s="40" t="s">
        <v>158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-1488.686766</v>
      </c>
      <c r="AZ87" s="30">
        <v>-1595.8933119999999</v>
      </c>
      <c r="BA87" s="30">
        <v>-1286.044895</v>
      </c>
      <c r="BB87" s="30">
        <v>-1633.5656259999998</v>
      </c>
    </row>
    <row r="88" spans="1:54" x14ac:dyDescent="0.35">
      <c r="A88" s="40" t="s">
        <v>159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-1813.9848030000001</v>
      </c>
      <c r="AZ88" s="30">
        <v>-2060.0939119999998</v>
      </c>
      <c r="BA88" s="30">
        <v>-2449.0821470000005</v>
      </c>
      <c r="BB88" s="30">
        <v>-2251.0788759999996</v>
      </c>
    </row>
    <row r="89" spans="1:54" x14ac:dyDescent="0.35">
      <c r="A89" s="40" t="s">
        <v>173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</row>
    <row r="90" spans="1:54" x14ac:dyDescent="0.35">
      <c r="A90" s="65" t="s">
        <v>201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  <c r="AV90" s="72">
        <v>2611.7214390000004</v>
      </c>
      <c r="AW90" s="72">
        <v>3005.1026829999992</v>
      </c>
      <c r="AX90" s="72">
        <v>2781.8720989999997</v>
      </c>
      <c r="AY90" s="72">
        <v>3302.6715689999996</v>
      </c>
      <c r="AZ90" s="72">
        <v>3655.987224</v>
      </c>
      <c r="BA90" s="72">
        <v>3735.1270419999996</v>
      </c>
      <c r="BB90" s="72">
        <v>3884.6445020000001</v>
      </c>
    </row>
    <row r="91" spans="1:54" x14ac:dyDescent="0.35">
      <c r="A91" s="54" t="s">
        <v>202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</row>
    <row r="92" spans="1:54" x14ac:dyDescent="0.35">
      <c r="A92" s="65" t="s">
        <v>204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  <c r="BB92" s="72">
        <v>0</v>
      </c>
    </row>
    <row r="93" spans="1:54" x14ac:dyDescent="0.35">
      <c r="A93" s="54" t="s">
        <v>219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4.5474735088646412E-13</v>
      </c>
      <c r="BA93" s="39">
        <v>-9.0949470177292824E-13</v>
      </c>
      <c r="BB93" s="39">
        <v>9.0949470177292824E-13</v>
      </c>
    </row>
    <row r="94" spans="1:54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</row>
    <row r="95" spans="1:54" x14ac:dyDescent="0.35">
      <c r="A95" s="56" t="s">
        <v>220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4" x14ac:dyDescent="0.35">
      <c r="A96" s="56" t="s">
        <v>221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1:54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</row>
    <row r="98" spans="1:54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</row>
    <row r="99" spans="1:54" x14ac:dyDescent="0.35">
      <c r="A99" s="59" t="s">
        <v>225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</row>
    <row r="100" spans="1:54" x14ac:dyDescent="0.35">
      <c r="A100" s="54" t="s">
        <v>218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359478.98357699998</v>
      </c>
      <c r="AY100" s="39">
        <v>367486.18663100002</v>
      </c>
      <c r="AZ100" s="39">
        <v>350163.71327699994</v>
      </c>
      <c r="BA100" s="39">
        <v>464960.97463500005</v>
      </c>
      <c r="BB100" s="39">
        <v>358204.66250500007</v>
      </c>
    </row>
    <row r="101" spans="1:54" x14ac:dyDescent="0.35">
      <c r="A101" s="40" t="s">
        <v>158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128746.99930274999</v>
      </c>
      <c r="AY101" s="30">
        <v>113438.66681305997</v>
      </c>
      <c r="AZ101" s="30">
        <v>127423.42766000002</v>
      </c>
      <c r="BA101" s="30">
        <v>148340.29671900006</v>
      </c>
      <c r="BB101" s="30">
        <v>123674.76594000001</v>
      </c>
    </row>
    <row r="102" spans="1:54" x14ac:dyDescent="0.35">
      <c r="A102" s="40" t="s">
        <v>159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100531.71533325</v>
      </c>
      <c r="AY102" s="30">
        <v>128198.41637594001</v>
      </c>
      <c r="AZ102" s="30">
        <v>109041.57932999999</v>
      </c>
      <c r="BA102" s="30">
        <v>147695.26837100013</v>
      </c>
      <c r="BB102" s="30">
        <v>88114.890438000002</v>
      </c>
    </row>
    <row r="103" spans="1:54" x14ac:dyDescent="0.35">
      <c r="A103" s="40" t="s">
        <v>173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130200.26894099999</v>
      </c>
      <c r="AY103" s="30">
        <v>125849.10344200002</v>
      </c>
      <c r="AZ103" s="30">
        <v>113698.70628699995</v>
      </c>
      <c r="BA103" s="30">
        <v>168925.40954499983</v>
      </c>
      <c r="BB103" s="30">
        <v>146415.00612700003</v>
      </c>
    </row>
    <row r="104" spans="1:54" x14ac:dyDescent="0.35">
      <c r="A104" s="65" t="s">
        <v>201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-226777.93724699999</v>
      </c>
      <c r="AS104" s="72">
        <v>-258977.726</v>
      </c>
      <c r="AT104" s="72">
        <v>-237661.39202699999</v>
      </c>
      <c r="AU104" s="72">
        <v>-237207.75752399999</v>
      </c>
      <c r="AV104" s="72">
        <v>-265178.43412200001</v>
      </c>
      <c r="AW104" s="72">
        <v>-358899.52361400001</v>
      </c>
      <c r="AX104" s="72">
        <v>-307338.13310075196</v>
      </c>
      <c r="AY104" s="72">
        <v>-320170.77328770119</v>
      </c>
      <c r="AZ104" s="72">
        <v>-299300.3568105197</v>
      </c>
      <c r="BA104" s="72">
        <v>-390997.27495102707</v>
      </c>
      <c r="BB104" s="72">
        <v>-310116.27452399995</v>
      </c>
    </row>
    <row r="105" spans="1:54" x14ac:dyDescent="0.35">
      <c r="A105" s="54" t="s">
        <v>202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52140.85047624803</v>
      </c>
      <c r="AY105" s="39">
        <v>47315.413343298809</v>
      </c>
      <c r="AZ105" s="39">
        <v>51006.916445999937</v>
      </c>
      <c r="BA105" s="39">
        <v>73493.13654399995</v>
      </c>
      <c r="BB105" s="39">
        <v>48088.387981000065</v>
      </c>
    </row>
    <row r="106" spans="1:54" x14ac:dyDescent="0.35">
      <c r="A106" s="65" t="s">
        <v>204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-26025.823753000001</v>
      </c>
      <c r="AS106" s="72">
        <v>-27169.907999999999</v>
      </c>
      <c r="AT106" s="72">
        <v>-26799.636973000001</v>
      </c>
      <c r="AU106" s="72">
        <v>-34295.758475999995</v>
      </c>
      <c r="AV106" s="72">
        <v>-30471.997603000003</v>
      </c>
      <c r="AW106" s="72">
        <v>-28892.397527000001</v>
      </c>
      <c r="AX106" s="72">
        <v>-30580.738125247997</v>
      </c>
      <c r="AY106" s="72">
        <v>-33535.161882298766</v>
      </c>
      <c r="AZ106" s="72">
        <v>-32134.06769648031</v>
      </c>
      <c r="BA106" s="72">
        <v>-37499.112569972916</v>
      </c>
      <c r="BB106" s="72">
        <v>-34611.902479000004</v>
      </c>
    </row>
    <row r="107" spans="1:54" x14ac:dyDescent="0.35">
      <c r="A107" s="54" t="s">
        <v>219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21560.112351000036</v>
      </c>
      <c r="AY107" s="39">
        <v>13780.251461000038</v>
      </c>
      <c r="AZ107" s="39">
        <v>18729.28876999993</v>
      </c>
      <c r="BA107" s="39">
        <v>36464.587113999951</v>
      </c>
      <c r="BB107" s="39">
        <v>13476.485502000061</v>
      </c>
    </row>
    <row r="108" spans="1:54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  <c r="BB108" s="39">
        <v>26817.774722000067</v>
      </c>
    </row>
    <row r="109" spans="1:54" x14ac:dyDescent="0.35">
      <c r="A109" s="56" t="s">
        <v>220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  <c r="BB109" s="57">
        <v>3.7999999999999999E-2</v>
      </c>
    </row>
    <row r="110" spans="1:54" x14ac:dyDescent="0.35">
      <c r="A110" s="56" t="s">
        <v>221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  <c r="BB110" s="57">
        <v>7.4999999999999997E-2</v>
      </c>
    </row>
    <row r="111" spans="1:54" s="94" customFormat="1" ht="8" x14ac:dyDescent="0.2"/>
    <row r="112" spans="1:54" s="94" customFormat="1" ht="8" x14ac:dyDescent="0.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</row>
    <row r="113" spans="1:54" s="94" customFormat="1" ht="14.15" customHeight="1" x14ac:dyDescent="0.2">
      <c r="A113" s="100" t="s">
        <v>226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</row>
    <row r="114" spans="1:54" s="94" customFormat="1" ht="14.15" customHeight="1" x14ac:dyDescent="0.2">
      <c r="A114" s="100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</row>
    <row r="115" spans="1:54" s="94" customFormat="1" ht="14.15" customHeight="1" x14ac:dyDescent="0.2">
      <c r="A115" s="100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</row>
    <row r="116" spans="1:54" s="94" customFormat="1" ht="8" x14ac:dyDescent="0.2">
      <c r="Z116" s="97"/>
      <c r="AA116" s="97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</row>
    <row r="117" spans="1:54" s="94" customFormat="1" ht="8" x14ac:dyDescent="0.2"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</row>
    <row r="118" spans="1:54" s="94" customFormat="1" ht="8" x14ac:dyDescent="0.2"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</row>
    <row r="119" spans="1:54" s="94" customFormat="1" ht="8" x14ac:dyDescent="0.2"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</row>
    <row r="120" spans="1:54" x14ac:dyDescent="0.35">
      <c r="AM120" s="41"/>
    </row>
    <row r="121" spans="1:54" x14ac:dyDescent="0.35">
      <c r="AM121" s="41"/>
      <c r="AP121" s="34"/>
    </row>
    <row r="122" spans="1:54" x14ac:dyDescent="0.35">
      <c r="AM122" s="41"/>
    </row>
  </sheetData>
  <mergeCells count="1">
    <mergeCell ref="A113:A115"/>
  </mergeCells>
  <phoneticPr fontId="2" type="noConversion"/>
  <conditionalFormatting sqref="AG112:BB116">
    <cfRule type="cellIs" dxfId="1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110" man="1"/>
    <brk id="30" max="110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2" t="s">
        <v>21</v>
      </c>
    </row>
    <row r="2" spans="1:47" ht="16.5" customHeight="1" x14ac:dyDescent="0.35">
      <c r="A2" s="70"/>
    </row>
    <row r="3" spans="1:47" ht="36" x14ac:dyDescent="0.35">
      <c r="A3" s="87" t="s">
        <v>88</v>
      </c>
    </row>
    <row r="4" spans="1:47" x14ac:dyDescent="0.35">
      <c r="A4" s="33" t="s">
        <v>86</v>
      </c>
    </row>
    <row r="5" spans="1:47" x14ac:dyDescent="0.35">
      <c r="A5" s="33" t="s">
        <v>72</v>
      </c>
    </row>
    <row r="6" spans="1:47" x14ac:dyDescent="0.35">
      <c r="B6" s="89" t="s">
        <v>96</v>
      </c>
      <c r="C6" s="89" t="s">
        <v>97</v>
      </c>
      <c r="D6" s="89" t="s">
        <v>98</v>
      </c>
      <c r="E6" s="89" t="s">
        <v>99</v>
      </c>
      <c r="F6" s="89" t="s">
        <v>100</v>
      </c>
      <c r="G6" s="89" t="s">
        <v>101</v>
      </c>
      <c r="H6" s="89" t="s">
        <v>102</v>
      </c>
      <c r="I6" s="89" t="s">
        <v>103</v>
      </c>
      <c r="J6" s="89" t="s">
        <v>104</v>
      </c>
      <c r="K6" s="89" t="s">
        <v>105</v>
      </c>
      <c r="L6" s="89" t="s">
        <v>106</v>
      </c>
      <c r="M6" s="89" t="s">
        <v>107</v>
      </c>
      <c r="N6" s="89" t="s">
        <v>108</v>
      </c>
      <c r="O6" s="89" t="s">
        <v>109</v>
      </c>
      <c r="P6" s="89" t="s">
        <v>110</v>
      </c>
      <c r="Q6" s="89" t="s">
        <v>111</v>
      </c>
      <c r="R6" s="89" t="s">
        <v>112</v>
      </c>
      <c r="S6" s="89" t="s">
        <v>113</v>
      </c>
      <c r="T6" s="89" t="s">
        <v>114</v>
      </c>
      <c r="U6" s="89" t="s">
        <v>115</v>
      </c>
      <c r="V6" s="89" t="s">
        <v>116</v>
      </c>
      <c r="W6" s="89" t="s">
        <v>117</v>
      </c>
      <c r="X6" s="89" t="s">
        <v>118</v>
      </c>
      <c r="Y6" s="89" t="s">
        <v>119</v>
      </c>
      <c r="Z6" s="89" t="s">
        <v>135</v>
      </c>
      <c r="AA6" s="89" t="s">
        <v>136</v>
      </c>
      <c r="AB6" s="89" t="s">
        <v>137</v>
      </c>
      <c r="AC6" s="89" t="s">
        <v>138</v>
      </c>
      <c r="AD6" s="89" t="s">
        <v>139</v>
      </c>
      <c r="AE6" s="89" t="s">
        <v>140</v>
      </c>
      <c r="AF6" s="89" t="s">
        <v>141</v>
      </c>
      <c r="AG6" s="89" t="s">
        <v>142</v>
      </c>
      <c r="AH6" s="89" t="s">
        <v>143</v>
      </c>
      <c r="AI6" s="89" t="s">
        <v>144</v>
      </c>
      <c r="AJ6" s="89" t="s">
        <v>145</v>
      </c>
      <c r="AK6" s="89" t="s">
        <v>146</v>
      </c>
      <c r="AL6" s="89" t="s">
        <v>151</v>
      </c>
      <c r="AM6" s="89" t="s">
        <v>152</v>
      </c>
      <c r="AN6" s="89" t="s">
        <v>153</v>
      </c>
      <c r="AO6" s="89" t="s">
        <v>154</v>
      </c>
      <c r="AP6" s="89" t="s">
        <v>161</v>
      </c>
      <c r="AQ6" s="89" t="s">
        <v>163</v>
      </c>
      <c r="AR6" s="89" t="s">
        <v>164</v>
      </c>
      <c r="AS6" s="89" t="s">
        <v>165</v>
      </c>
      <c r="AT6" s="89" t="s">
        <v>166</v>
      </c>
      <c r="AU6" s="89" t="s">
        <v>167</v>
      </c>
    </row>
    <row r="7" spans="1:47" ht="16.5" customHeight="1" x14ac:dyDescent="0.35">
      <c r="AL7" s="48"/>
      <c r="AM7" s="48"/>
      <c r="AN7" s="48"/>
    </row>
    <row r="8" spans="1:47" x14ac:dyDescent="0.35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5">
      <c r="A11" s="85" t="s">
        <v>147</v>
      </c>
      <c r="B11" s="86">
        <f t="shared" ref="B11:AO11" si="0">+B9+B10</f>
        <v>33217.149533000003</v>
      </c>
      <c r="C11" s="86">
        <f t="shared" si="0"/>
        <v>36627</v>
      </c>
      <c r="D11" s="86">
        <f t="shared" si="0"/>
        <v>35985</v>
      </c>
      <c r="E11" s="86">
        <f t="shared" si="0"/>
        <v>40733</v>
      </c>
      <c r="F11" s="86">
        <f t="shared" si="0"/>
        <v>34632</v>
      </c>
      <c r="G11" s="86">
        <f t="shared" si="0"/>
        <v>35786</v>
      </c>
      <c r="H11" s="86">
        <f t="shared" si="0"/>
        <v>34220</v>
      </c>
      <c r="I11" s="86">
        <f t="shared" si="0"/>
        <v>37455</v>
      </c>
      <c r="J11" s="86">
        <f t="shared" si="0"/>
        <v>32342</v>
      </c>
      <c r="K11" s="86">
        <f t="shared" si="0"/>
        <v>41657</v>
      </c>
      <c r="L11" s="86">
        <f t="shared" si="0"/>
        <v>40533</v>
      </c>
      <c r="M11" s="86">
        <f t="shared" si="0"/>
        <v>43164</v>
      </c>
      <c r="N11" s="86">
        <f t="shared" si="0"/>
        <v>35299.146113029739</v>
      </c>
      <c r="O11" s="86">
        <f t="shared" si="0"/>
        <v>40046.208333134593</v>
      </c>
      <c r="P11" s="86">
        <f t="shared" si="0"/>
        <v>42717.477921400976</v>
      </c>
      <c r="Q11" s="86">
        <f t="shared" si="0"/>
        <v>44710.22561179992</v>
      </c>
      <c r="R11" s="86">
        <f t="shared" si="0"/>
        <v>38140</v>
      </c>
      <c r="S11" s="86">
        <f t="shared" si="0"/>
        <v>36241</v>
      </c>
      <c r="T11" s="86">
        <f t="shared" si="0"/>
        <v>40701</v>
      </c>
      <c r="U11" s="86">
        <f t="shared" si="0"/>
        <v>29512</v>
      </c>
      <c r="V11" s="86">
        <f t="shared" si="0"/>
        <v>32382</v>
      </c>
      <c r="W11" s="86">
        <f t="shared" si="0"/>
        <v>32159</v>
      </c>
      <c r="X11" s="86">
        <f t="shared" si="0"/>
        <v>38172</v>
      </c>
      <c r="Y11" s="86">
        <f t="shared" si="0"/>
        <v>42499</v>
      </c>
      <c r="Z11" s="86">
        <f t="shared" si="0"/>
        <v>29003</v>
      </c>
      <c r="AA11" s="86">
        <f t="shared" si="0"/>
        <v>31386</v>
      </c>
      <c r="AB11" s="86">
        <f t="shared" si="0"/>
        <v>36590</v>
      </c>
      <c r="AC11" s="86">
        <f t="shared" si="0"/>
        <v>43714</v>
      </c>
      <c r="AD11" s="86">
        <f t="shared" si="0"/>
        <v>32175</v>
      </c>
      <c r="AE11" s="86">
        <f t="shared" si="0"/>
        <v>35066</v>
      </c>
      <c r="AF11" s="86">
        <f t="shared" si="0"/>
        <v>34587</v>
      </c>
      <c r="AG11" s="86">
        <f t="shared" si="0"/>
        <v>41109</v>
      </c>
      <c r="AH11" s="86">
        <f t="shared" si="0"/>
        <v>29997</v>
      </c>
      <c r="AI11" s="86">
        <f t="shared" si="0"/>
        <v>31903</v>
      </c>
      <c r="AJ11" s="86">
        <f t="shared" si="0"/>
        <v>30359</v>
      </c>
      <c r="AK11" s="86">
        <f t="shared" si="0"/>
        <v>35944</v>
      </c>
      <c r="AL11" s="86">
        <f t="shared" si="0"/>
        <v>35786</v>
      </c>
      <c r="AM11" s="86">
        <f t="shared" si="0"/>
        <v>37390</v>
      </c>
      <c r="AN11" s="86">
        <f t="shared" si="0"/>
        <v>36157</v>
      </c>
      <c r="AO11" s="92" t="e">
        <f t="shared" si="0"/>
        <v>#REF!</v>
      </c>
      <c r="AP11" s="86">
        <v>39055.768000000011</v>
      </c>
      <c r="AQ11" s="86">
        <v>42541.106</v>
      </c>
      <c r="AR11" s="86">
        <v>43184.518999999971</v>
      </c>
      <c r="AS11" s="86">
        <v>53427.091038999846</v>
      </c>
      <c r="AT11" s="86">
        <v>44811.510999999999</v>
      </c>
      <c r="AU11" s="86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148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3" t="s">
        <v>149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5">
      <c r="A25" s="83" t="s">
        <v>84</v>
      </c>
      <c r="B25" s="84">
        <v>12242.5841</v>
      </c>
      <c r="C25" s="84">
        <v>11882</v>
      </c>
      <c r="D25" s="84">
        <v>8693</v>
      </c>
      <c r="E25" s="84">
        <v>12772</v>
      </c>
      <c r="F25" s="84">
        <v>14375</v>
      </c>
      <c r="G25" s="84">
        <v>18000</v>
      </c>
      <c r="H25" s="84">
        <v>12053</v>
      </c>
      <c r="I25" s="84">
        <v>22003</v>
      </c>
      <c r="J25" s="84">
        <v>13427</v>
      </c>
      <c r="K25" s="84">
        <v>12986</v>
      </c>
      <c r="L25" s="84">
        <v>6377</v>
      </c>
      <c r="M25" s="84">
        <v>14749</v>
      </c>
      <c r="N25" s="84">
        <v>7764</v>
      </c>
      <c r="O25" s="84">
        <v>12974</v>
      </c>
      <c r="P25" s="84">
        <v>7781</v>
      </c>
      <c r="Q25" s="84">
        <v>14332</v>
      </c>
      <c r="R25" s="84">
        <v>17722</v>
      </c>
      <c r="S25" s="84">
        <v>5180</v>
      </c>
      <c r="T25" s="84">
        <v>10691</v>
      </c>
      <c r="U25" s="84">
        <v>-7197</v>
      </c>
      <c r="V25" s="84">
        <v>9380</v>
      </c>
      <c r="W25" s="84">
        <v>2294</v>
      </c>
      <c r="X25" s="84">
        <v>12329</v>
      </c>
      <c r="Y25" s="84">
        <v>40893</v>
      </c>
      <c r="Z25" s="84">
        <v>4850</v>
      </c>
      <c r="AA25" s="84">
        <v>-3514</v>
      </c>
      <c r="AB25" s="84">
        <v>5602</v>
      </c>
      <c r="AC25" s="84">
        <v>3747</v>
      </c>
      <c r="AD25" s="84">
        <v>4753</v>
      </c>
      <c r="AE25" s="84">
        <v>7318</v>
      </c>
      <c r="AF25" s="84">
        <v>11120</v>
      </c>
      <c r="AG25" s="84">
        <v>-84</v>
      </c>
      <c r="AH25" s="84">
        <v>8004</v>
      </c>
      <c r="AI25" s="84">
        <v>-5878</v>
      </c>
      <c r="AJ25" s="84">
        <v>4775</v>
      </c>
      <c r="AK25" s="84">
        <v>-6441</v>
      </c>
      <c r="AL25" s="84">
        <v>8834</v>
      </c>
      <c r="AM25" s="84">
        <v>9050</v>
      </c>
      <c r="AN25" s="84">
        <v>9197</v>
      </c>
      <c r="AO25" s="84">
        <v>7783</v>
      </c>
      <c r="AP25" s="84">
        <v>1474.6020000000001</v>
      </c>
      <c r="AQ25" s="84">
        <v>10847.735999999999</v>
      </c>
      <c r="AR25" s="84">
        <v>9659.3480000000018</v>
      </c>
      <c r="AS25" s="84">
        <v>13519.953999999998</v>
      </c>
      <c r="AT25" s="84">
        <v>12619.73</v>
      </c>
      <c r="AU25" s="84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7" t="s">
        <v>27</v>
      </c>
    </row>
    <row r="30" spans="1:47" ht="15.5" x14ac:dyDescent="0.35">
      <c r="A30" s="43" t="s">
        <v>86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89" t="s">
        <v>96</v>
      </c>
      <c r="C32" s="89" t="s">
        <v>97</v>
      </c>
      <c r="D32" s="89" t="s">
        <v>98</v>
      </c>
      <c r="E32" s="89" t="s">
        <v>99</v>
      </c>
      <c r="F32" s="89" t="s">
        <v>100</v>
      </c>
      <c r="G32" s="89" t="s">
        <v>101</v>
      </c>
      <c r="H32" s="89" t="s">
        <v>102</v>
      </c>
      <c r="I32" s="89" t="s">
        <v>103</v>
      </c>
      <c r="J32" s="89" t="s">
        <v>104</v>
      </c>
      <c r="K32" s="89" t="s">
        <v>105</v>
      </c>
      <c r="L32" s="89" t="s">
        <v>106</v>
      </c>
      <c r="M32" s="89" t="s">
        <v>107</v>
      </c>
      <c r="N32" s="89" t="s">
        <v>108</v>
      </c>
      <c r="O32" s="89" t="s">
        <v>109</v>
      </c>
      <c r="P32" s="89" t="s">
        <v>110</v>
      </c>
      <c r="Q32" s="89" t="s">
        <v>111</v>
      </c>
      <c r="R32" s="89" t="s">
        <v>112</v>
      </c>
      <c r="S32" s="89" t="s">
        <v>113</v>
      </c>
      <c r="T32" s="89" t="s">
        <v>114</v>
      </c>
      <c r="U32" s="89" t="s">
        <v>115</v>
      </c>
      <c r="V32" s="89" t="s">
        <v>116</v>
      </c>
      <c r="W32" s="89" t="s">
        <v>117</v>
      </c>
      <c r="X32" s="89" t="s">
        <v>118</v>
      </c>
      <c r="Y32" s="89" t="s">
        <v>119</v>
      </c>
      <c r="Z32" s="89" t="s">
        <v>135</v>
      </c>
      <c r="AA32" s="89" t="s">
        <v>136</v>
      </c>
      <c r="AB32" s="89" t="s">
        <v>137</v>
      </c>
      <c r="AC32" s="89" t="s">
        <v>138</v>
      </c>
      <c r="AD32" s="89" t="s">
        <v>139</v>
      </c>
      <c r="AE32" s="89" t="s">
        <v>140</v>
      </c>
      <c r="AF32" s="89" t="s">
        <v>141</v>
      </c>
      <c r="AG32" s="89" t="s">
        <v>142</v>
      </c>
      <c r="AH32" s="89" t="s">
        <v>143</v>
      </c>
      <c r="AI32" s="89" t="s">
        <v>144</v>
      </c>
      <c r="AJ32" s="89" t="s">
        <v>145</v>
      </c>
      <c r="AK32" s="89" t="s">
        <v>146</v>
      </c>
      <c r="AL32" s="89" t="s">
        <v>151</v>
      </c>
      <c r="AM32" s="89" t="s">
        <v>152</v>
      </c>
      <c r="AN32" s="89" t="s">
        <v>153</v>
      </c>
      <c r="AO32" s="89" t="s">
        <v>154</v>
      </c>
      <c r="AP32" s="89" t="s">
        <v>161</v>
      </c>
      <c r="AQ32" s="89" t="s">
        <v>163</v>
      </c>
      <c r="AR32" s="89" t="s">
        <v>164</v>
      </c>
      <c r="AS32" s="89" t="s">
        <v>165</v>
      </c>
      <c r="AT32" s="89" t="s">
        <v>166</v>
      </c>
      <c r="AU32" s="89" t="s">
        <v>167</v>
      </c>
    </row>
    <row r="33" spans="1:47" x14ac:dyDescent="0.35">
      <c r="A33" s="34" t="s">
        <v>155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158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159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160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147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156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158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159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160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5">
      <c r="A52" s="54" t="s">
        <v>147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157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158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159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160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5">
      <c r="A65" s="54" t="s">
        <v>147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158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159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160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5">
      <c r="A78" s="54" t="s">
        <v>147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168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158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159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160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5">
      <c r="A91" s="54" t="s">
        <v>147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158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159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160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5">
      <c r="A105" s="54" t="s">
        <v>147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0">
        <f t="shared" si="34"/>
        <v>0.74641800002427772</v>
      </c>
      <c r="AH112" s="90">
        <f t="shared" si="34"/>
        <v>-0.228136000019731</v>
      </c>
      <c r="AI112" s="90">
        <f t="shared" si="34"/>
        <v>0.72769399994285777</v>
      </c>
      <c r="AJ112" s="90">
        <f t="shared" si="34"/>
        <v>-0.69888400001218542</v>
      </c>
      <c r="AK112" s="90">
        <f t="shared" si="34"/>
        <v>1.4135000004898757E-2</v>
      </c>
      <c r="AL112" s="90">
        <f t="shared" si="34"/>
        <v>0.10046299998066388</v>
      </c>
      <c r="AM112" s="90">
        <f t="shared" si="34"/>
        <v>-0.47383599996101111</v>
      </c>
      <c r="AN112" s="90">
        <f t="shared" si="34"/>
        <v>-6.0064000019337982E-2</v>
      </c>
      <c r="AO112" s="90">
        <f t="shared" si="34"/>
        <v>0.86096499999985099</v>
      </c>
      <c r="AP112" s="90">
        <v>1.4899999951012433E-4</v>
      </c>
      <c r="AQ112" s="90">
        <v>3.2300001475960016E-4</v>
      </c>
      <c r="AR112" s="90">
        <v>1.0000000009313226E-2</v>
      </c>
      <c r="AS112" s="90">
        <v>8.2900008419528604E-4</v>
      </c>
      <c r="AT112" s="90">
        <v>1.0000000474974513E-3</v>
      </c>
      <c r="AU112" s="90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0">
        <f t="shared" si="35"/>
        <v>0.3620019999507349</v>
      </c>
      <c r="AH113" s="90">
        <f t="shared" si="35"/>
        <v>-0.38180499995360151</v>
      </c>
      <c r="AI113" s="90">
        <f t="shared" si="35"/>
        <v>0.79192799984593876</v>
      </c>
      <c r="AJ113" s="90">
        <f t="shared" si="35"/>
        <v>3.0163000017637387E-2</v>
      </c>
      <c r="AK113" s="90">
        <f t="shared" si="35"/>
        <v>-0.73047699988819659</v>
      </c>
      <c r="AL113" s="90">
        <f t="shared" si="35"/>
        <v>0.39868599997134879</v>
      </c>
      <c r="AM113" s="90">
        <f t="shared" si="35"/>
        <v>-0.83502999998745508</v>
      </c>
      <c r="AN113" s="90">
        <f t="shared" si="35"/>
        <v>0.12411199993221089</v>
      </c>
      <c r="AO113" s="90" t="e">
        <f>+AO104-AO10</f>
        <v>#REF!</v>
      </c>
      <c r="AP113" s="90">
        <v>8.699999307282269E-5</v>
      </c>
      <c r="AQ113" s="90">
        <v>-4.3000007281079888E-5</v>
      </c>
      <c r="AR113" s="90">
        <v>-2.0000000076834112E-3</v>
      </c>
      <c r="AS113" s="90">
        <v>-7.8679999569430947E-3</v>
      </c>
      <c r="AT113" s="90">
        <v>1.3000000006286427E-2</v>
      </c>
      <c r="AU113" s="90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0">
        <f t="shared" ref="AG114:AI114" si="42">+AG106-AG14</f>
        <v>5.4984000009426381E-2</v>
      </c>
      <c r="AH114" s="90">
        <f t="shared" si="42"/>
        <v>0.30930300001273281</v>
      </c>
      <c r="AI114" s="90">
        <f t="shared" si="42"/>
        <v>-0.60059200000250712</v>
      </c>
      <c r="AJ114" s="90">
        <f>+AJ106-AJ14</f>
        <v>0.78669000000445521</v>
      </c>
      <c r="AK114" s="90">
        <f t="shared" ref="AK114:AM114" si="43">+AK106-AK14</f>
        <v>-4.1807000005064765E-2</v>
      </c>
      <c r="AL114" s="90">
        <f t="shared" si="43"/>
        <v>0.2225200000066252</v>
      </c>
      <c r="AM114" s="90">
        <f t="shared" si="43"/>
        <v>-0.33459599999696366</v>
      </c>
      <c r="AN114" s="90">
        <f>+AN106-AN14</f>
        <v>-0.15361400000256253</v>
      </c>
      <c r="AO114" s="90" t="e">
        <f t="shared" ref="AO114" si="44">+AO106-AO14</f>
        <v>#REF!</v>
      </c>
      <c r="AP114" s="90">
        <v>-3.9299998752539977E-4</v>
      </c>
      <c r="AQ114" s="90">
        <v>3.9000001197564416E-4</v>
      </c>
      <c r="AR114" s="90">
        <v>-1.1000000002240995E-2</v>
      </c>
      <c r="AS114" s="90">
        <v>6.4200000015262049E-3</v>
      </c>
      <c r="AT114" s="90">
        <v>7.0000000014260877E-3</v>
      </c>
      <c r="AU114" s="90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0">
        <f t="shared" si="45"/>
        <v>0</v>
      </c>
      <c r="AH115" s="90">
        <f t="shared" si="45"/>
        <v>0</v>
      </c>
      <c r="AI115" s="90">
        <f t="shared" si="45"/>
        <v>0</v>
      </c>
      <c r="AJ115" s="90">
        <f t="shared" si="45"/>
        <v>0</v>
      </c>
      <c r="AK115" s="90">
        <f t="shared" si="45"/>
        <v>0</v>
      </c>
      <c r="AL115" s="90">
        <f t="shared" si="45"/>
        <v>0</v>
      </c>
      <c r="AM115" s="90">
        <f t="shared" si="45"/>
        <v>0</v>
      </c>
      <c r="AN115" s="90">
        <f t="shared" si="45"/>
        <v>0</v>
      </c>
      <c r="AO115" s="90">
        <f t="shared" si="45"/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</row>
    <row r="116" spans="2:47" x14ac:dyDescent="0.35">
      <c r="Z116" s="64"/>
      <c r="AA116" s="64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25"/>
  <sheetViews>
    <sheetView showGridLines="0" zoomScale="70" zoomScaleNormal="70" zoomScaleSheetLayoutView="30" workbookViewId="0">
      <pane ySplit="6" topLeftCell="A105" activePane="bottomLeft" state="frozen"/>
      <selection pane="bottomLeft" activeCell="A115" sqref="A115:A120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customWidth="1"/>
    <col min="15" max="15" width="12.08203125" style="91" customWidth="1"/>
    <col min="16" max="16384" width="11" style="31"/>
  </cols>
  <sheetData>
    <row r="1" spans="1:15" ht="18" x14ac:dyDescent="0.35">
      <c r="A1" s="82" t="s">
        <v>21</v>
      </c>
    </row>
    <row r="2" spans="1:15" x14ac:dyDescent="0.35">
      <c r="A2" s="70"/>
    </row>
    <row r="3" spans="1:15" ht="36" x14ac:dyDescent="0.35">
      <c r="A3" s="87" t="s">
        <v>199</v>
      </c>
    </row>
    <row r="4" spans="1:15" x14ac:dyDescent="0.35">
      <c r="A4" s="33" t="s">
        <v>179</v>
      </c>
    </row>
    <row r="5" spans="1:15" x14ac:dyDescent="0.35">
      <c r="A5" s="33"/>
      <c r="B5" s="98"/>
    </row>
    <row r="6" spans="1:15" x14ac:dyDescent="0.35">
      <c r="B6" s="89">
        <v>2012</v>
      </c>
      <c r="C6" s="89">
        <v>2013</v>
      </c>
      <c r="D6" s="89">
        <v>2014</v>
      </c>
      <c r="E6" s="89">
        <v>2015</v>
      </c>
      <c r="F6" s="89">
        <v>2016</v>
      </c>
      <c r="G6" s="89">
        <v>2017</v>
      </c>
      <c r="H6" s="89">
        <v>2018</v>
      </c>
      <c r="I6" s="89">
        <v>2019</v>
      </c>
      <c r="J6" s="89">
        <v>2020</v>
      </c>
      <c r="K6" s="89">
        <v>2021</v>
      </c>
      <c r="L6" s="89">
        <v>2022</v>
      </c>
      <c r="M6" s="89">
        <v>2023</v>
      </c>
      <c r="N6" s="89">
        <v>2024</v>
      </c>
      <c r="O6" s="89">
        <v>2025</v>
      </c>
    </row>
    <row r="7" spans="1:15" x14ac:dyDescent="0.35">
      <c r="O7" s="31"/>
    </row>
    <row r="8" spans="1:15" x14ac:dyDescent="0.35">
      <c r="A8" s="68"/>
      <c r="O8" s="31"/>
    </row>
    <row r="9" spans="1:15" s="34" customFormat="1" x14ac:dyDescent="0.35">
      <c r="A9" s="44" t="s">
        <v>200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30">
        <v>358204.663</v>
      </c>
    </row>
    <row r="10" spans="1:15" x14ac:dyDescent="0.35">
      <c r="A10" s="71" t="s">
        <v>201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-1098947.1138229999</v>
      </c>
      <c r="N10" s="72">
        <v>-1317806.5380480001</v>
      </c>
      <c r="O10" s="72">
        <v>-310116.27500000002</v>
      </c>
    </row>
    <row r="11" spans="1:15" s="34" customFormat="1" x14ac:dyDescent="0.35">
      <c r="A11" s="85" t="s">
        <v>202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6">
        <v>178208.48379099989</v>
      </c>
      <c r="M11" s="86">
        <v>201210.47817700004</v>
      </c>
      <c r="N11" s="86">
        <v>224283.31995200005</v>
      </c>
      <c r="O11" s="86">
        <v>48088.387999999999</v>
      </c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35">
      <c r="A13" s="44" t="s">
        <v>203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3061.2509999999997</v>
      </c>
      <c r="O13" s="30">
        <v>757.14200000000005</v>
      </c>
    </row>
    <row r="14" spans="1:15" x14ac:dyDescent="0.35">
      <c r="A14" s="49" t="s">
        <v>204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-133749.08014900002</v>
      </c>
      <c r="O14" s="30">
        <v>-34611.902000000002</v>
      </c>
    </row>
    <row r="15" spans="1:15" x14ac:dyDescent="0.35">
      <c r="A15" s="44" t="s">
        <v>205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  <c r="O15" s="30">
        <v>4640.1880000000001</v>
      </c>
    </row>
    <row r="16" spans="1:15" x14ac:dyDescent="0.35">
      <c r="A16" s="50" t="s">
        <v>206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  <c r="O16" s="30">
        <v>-10991.674999999999</v>
      </c>
    </row>
    <row r="17" spans="1:15" x14ac:dyDescent="0.35">
      <c r="A17" s="50" t="s">
        <v>207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  <c r="O17" s="30">
        <v>-184.44800000000001</v>
      </c>
    </row>
    <row r="18" spans="1:15" x14ac:dyDescent="0.35">
      <c r="A18" s="51" t="s">
        <v>208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  <c r="O18" s="30">
        <v>226.017</v>
      </c>
    </row>
    <row r="19" spans="1:15" ht="13.5" customHeight="1" x14ac:dyDescent="0.35">
      <c r="A19" s="73" t="s">
        <v>209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-9879.1869999999999</v>
      </c>
      <c r="O19" s="72">
        <v>-1487.154</v>
      </c>
    </row>
    <row r="20" spans="1:15" x14ac:dyDescent="0.35">
      <c r="A20" s="38" t="s">
        <v>210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-171369.853</v>
      </c>
      <c r="O20" s="39">
        <v>-41468.851999999999</v>
      </c>
    </row>
    <row r="21" spans="1:15" x14ac:dyDescent="0.35">
      <c r="A21" s="50" t="s">
        <v>211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  <c r="O21" s="30">
        <v>6619.5360000000001</v>
      </c>
    </row>
    <row r="22" spans="1:15" s="34" customFormat="1" ht="21" customHeight="1" x14ac:dyDescent="0.35">
      <c r="A22" s="73" t="s">
        <v>212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-19979.121999999999</v>
      </c>
      <c r="O22" s="72">
        <v>-1513.93</v>
      </c>
    </row>
    <row r="23" spans="1:15" x14ac:dyDescent="0.35">
      <c r="A23" s="38" t="s">
        <v>213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38718.853000000003</v>
      </c>
      <c r="N23" s="39">
        <v>32726.737999999998</v>
      </c>
      <c r="O23" s="39">
        <v>5105.6059999999998</v>
      </c>
    </row>
    <row r="24" spans="1:15" s="34" customFormat="1" x14ac:dyDescent="0.35">
      <c r="A24" s="71" t="s">
        <v>214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825.99099999999999</v>
      </c>
      <c r="O24" s="72">
        <v>-46.734999999999999</v>
      </c>
    </row>
    <row r="25" spans="1:15" x14ac:dyDescent="0.35">
      <c r="A25" s="83" t="s">
        <v>215</v>
      </c>
      <c r="B25" s="84">
        <v>45589.5841</v>
      </c>
      <c r="C25" s="84">
        <v>66431</v>
      </c>
      <c r="D25" s="84">
        <v>47539</v>
      </c>
      <c r="E25" s="84">
        <v>42851</v>
      </c>
      <c r="F25" s="84">
        <v>26396</v>
      </c>
      <c r="G25" s="84">
        <v>64896</v>
      </c>
      <c r="H25" s="84">
        <v>10685</v>
      </c>
      <c r="I25" s="84">
        <v>23107</v>
      </c>
      <c r="J25" s="84">
        <v>460</v>
      </c>
      <c r="K25" s="84">
        <v>34864</v>
      </c>
      <c r="L25" s="84">
        <v>35501.64</v>
      </c>
      <c r="M25" s="84">
        <v>38150.872000000003</v>
      </c>
      <c r="N25" s="84">
        <v>31900.747000000003</v>
      </c>
      <c r="O25" s="84">
        <v>5152.3410000000003</v>
      </c>
    </row>
    <row r="26" spans="1:15" x14ac:dyDescent="0.35">
      <c r="B26" s="52"/>
      <c r="C26" s="52"/>
      <c r="D26" s="52"/>
      <c r="O26" s="31"/>
    </row>
    <row r="27" spans="1:15" x14ac:dyDescent="0.35">
      <c r="B27" s="52"/>
      <c r="C27" s="52"/>
      <c r="D27" s="52"/>
      <c r="O27" s="31"/>
    </row>
    <row r="28" spans="1:15" ht="8.4" customHeight="1" x14ac:dyDescent="0.45">
      <c r="A28" s="53"/>
      <c r="D28" s="48"/>
      <c r="O28" s="31"/>
    </row>
    <row r="29" spans="1:15" ht="18" x14ac:dyDescent="0.35">
      <c r="A29" s="87" t="s">
        <v>216</v>
      </c>
      <c r="D29" s="48"/>
      <c r="O29" s="31"/>
    </row>
    <row r="30" spans="1:15" ht="15.5" x14ac:dyDescent="0.35">
      <c r="A30" s="43" t="s">
        <v>179</v>
      </c>
      <c r="D30" s="48"/>
      <c r="O30" s="31"/>
    </row>
    <row r="31" spans="1:15" ht="15.5" x14ac:dyDescent="0.35">
      <c r="A31" s="43"/>
      <c r="D31" s="48"/>
      <c r="O31" s="31"/>
    </row>
    <row r="32" spans="1:15" x14ac:dyDescent="0.35">
      <c r="B32" s="89">
        <v>2012</v>
      </c>
      <c r="C32" s="89">
        <v>2013</v>
      </c>
      <c r="D32" s="89">
        <v>2014</v>
      </c>
      <c r="E32" s="89">
        <v>2015</v>
      </c>
      <c r="F32" s="89">
        <v>2016</v>
      </c>
      <c r="G32" s="89">
        <v>2017</v>
      </c>
      <c r="H32" s="89">
        <v>2018</v>
      </c>
      <c r="I32" s="89">
        <v>2019</v>
      </c>
      <c r="J32" s="89">
        <v>2020</v>
      </c>
      <c r="K32" s="89">
        <v>2021</v>
      </c>
      <c r="L32" s="89">
        <v>2022</v>
      </c>
      <c r="M32" s="89">
        <v>2023</v>
      </c>
      <c r="N32" s="89">
        <v>2024</v>
      </c>
      <c r="O32" s="89">
        <v>2025</v>
      </c>
    </row>
    <row r="33" spans="1:15" x14ac:dyDescent="0.35">
      <c r="A33" s="34" t="s">
        <v>217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35">
      <c r="A34" s="54" t="s">
        <v>218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872963.1337629999</v>
      </c>
      <c r="O34" s="39">
        <v>222101.61208900003</v>
      </c>
    </row>
    <row r="35" spans="1:15" x14ac:dyDescent="0.35">
      <c r="A35" s="40" t="s">
        <v>158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210992.24287700001</v>
      </c>
      <c r="O35" s="30">
        <v>49570.603270000007</v>
      </c>
    </row>
    <row r="36" spans="1:15" x14ac:dyDescent="0.35">
      <c r="A36" s="40" t="s">
        <v>159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123297.40267100012</v>
      </c>
      <c r="O36" s="30">
        <v>26116.002692000002</v>
      </c>
    </row>
    <row r="37" spans="1:15" ht="17.25" customHeight="1" x14ac:dyDescent="0.35">
      <c r="A37" s="40" t="s">
        <v>173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538673.48821499979</v>
      </c>
      <c r="O37" s="30">
        <v>146415.00612700003</v>
      </c>
    </row>
    <row r="38" spans="1:15" x14ac:dyDescent="0.35">
      <c r="A38" s="65" t="s">
        <v>201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30">
        <v>-191577.90085499999</v>
      </c>
    </row>
    <row r="39" spans="1:15" x14ac:dyDescent="0.35">
      <c r="A39" s="54" t="s">
        <v>202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89220.914957999892</v>
      </c>
      <c r="J39" s="76">
        <v>75401.755005999978</v>
      </c>
      <c r="K39" s="76">
        <v>96390.532427999904</v>
      </c>
      <c r="L39" s="76">
        <v>105303.44994699994</v>
      </c>
      <c r="M39" s="76">
        <v>115416.87228000007</v>
      </c>
      <c r="N39" s="76">
        <v>128166.64287399995</v>
      </c>
      <c r="O39" s="76">
        <v>30523.711234000046</v>
      </c>
    </row>
    <row r="40" spans="1:15" x14ac:dyDescent="0.35">
      <c r="A40" s="65" t="s">
        <v>204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-72456.637998000006</v>
      </c>
      <c r="N40" s="72">
        <v>-78316.509442999988</v>
      </c>
      <c r="O40" s="72">
        <v>-20799.011621000001</v>
      </c>
    </row>
    <row r="41" spans="1:15" x14ac:dyDescent="0.35">
      <c r="A41" s="54" t="s">
        <v>219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49850.133430999958</v>
      </c>
      <c r="O41" s="39">
        <v>9724.6996130000443</v>
      </c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77729.281886999976</v>
      </c>
      <c r="O42" s="39">
        <v>17037.471306000058</v>
      </c>
    </row>
    <row r="43" spans="1:15" x14ac:dyDescent="0.35">
      <c r="A43" s="56" t="s">
        <v>220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5.7104511637410947E-2</v>
      </c>
      <c r="O43" s="57">
        <v>4.3784912326990159E-2</v>
      </c>
    </row>
    <row r="44" spans="1:15" x14ac:dyDescent="0.35">
      <c r="A44" s="56" t="s">
        <v>221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8.9040738240502418E-2</v>
      </c>
      <c r="O44" s="57">
        <v>7.6710255030354502E-2</v>
      </c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5">
      <c r="A46" s="59" t="s">
        <v>222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35">
      <c r="A47" s="54" t="s">
        <v>218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134861.44468800002</v>
      </c>
      <c r="O47" s="39">
        <v>29657.132880999994</v>
      </c>
    </row>
    <row r="48" spans="1:15" x14ac:dyDescent="0.35">
      <c r="A48" s="40" t="s">
        <v>158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38674.793191000004</v>
      </c>
      <c r="O48" s="30">
        <v>11944.573999</v>
      </c>
    </row>
    <row r="49" spans="1:15" x14ac:dyDescent="0.35">
      <c r="A49" s="40" t="s">
        <v>159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96186.651497000013</v>
      </c>
      <c r="O49" s="30">
        <v>17712.558881999994</v>
      </c>
    </row>
    <row r="50" spans="1:15" x14ac:dyDescent="0.35">
      <c r="A50" s="40" t="s">
        <v>173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</row>
    <row r="51" spans="1:15" x14ac:dyDescent="0.35">
      <c r="A51" s="65" t="s">
        <v>201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-110136.53841400001</v>
      </c>
      <c r="O51" s="30">
        <v>-24082.225334999996</v>
      </c>
    </row>
    <row r="52" spans="1:15" x14ac:dyDescent="0.35">
      <c r="A52" s="54" t="s">
        <v>202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18828.181978000022</v>
      </c>
      <c r="M52" s="76">
        <v>18984.02461800001</v>
      </c>
      <c r="N52" s="76">
        <v>24724.906274000004</v>
      </c>
      <c r="O52" s="76">
        <v>5574.9075459999985</v>
      </c>
    </row>
    <row r="53" spans="1:15" x14ac:dyDescent="0.35">
      <c r="A53" s="65" t="s">
        <v>204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-13643.857779</v>
      </c>
      <c r="O53" s="72">
        <v>-3215.4486970000003</v>
      </c>
    </row>
    <row r="54" spans="1:15" x14ac:dyDescent="0.35">
      <c r="A54" s="54" t="s">
        <v>219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11081.048495000005</v>
      </c>
      <c r="O54" s="39">
        <v>2359.4588489999983</v>
      </c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16431.492207999996</v>
      </c>
      <c r="O55" s="39">
        <v>3399.2222600000036</v>
      </c>
    </row>
    <row r="56" spans="1:15" x14ac:dyDescent="0.35">
      <c r="A56" s="56" t="s">
        <v>220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8.2166170773536121E-2</v>
      </c>
      <c r="O56" s="57">
        <v>7.9557887758988283E-2</v>
      </c>
    </row>
    <row r="57" spans="1:15" x14ac:dyDescent="0.35">
      <c r="A57" s="56" t="s">
        <v>221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0.12183980563172828</v>
      </c>
      <c r="O57" s="57">
        <v>0.11461735946085787</v>
      </c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35">
      <c r="A59" s="59" t="s">
        <v>223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x14ac:dyDescent="0.35">
      <c r="A60" s="54" t="s">
        <v>218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</v>
      </c>
      <c r="O60" s="39">
        <v>25290.031715000001</v>
      </c>
    </row>
    <row r="61" spans="1:15" x14ac:dyDescent="0.35">
      <c r="A61" s="40" t="s">
        <v>158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69693.812667999999</v>
      </c>
      <c r="O61" s="30">
        <v>16517.341379000001</v>
      </c>
    </row>
    <row r="62" spans="1:15" x14ac:dyDescent="0.35">
      <c r="A62" s="40" t="s">
        <v>159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66223.669974999997</v>
      </c>
      <c r="O62" s="30">
        <v>8772.6903359999997</v>
      </c>
    </row>
    <row r="63" spans="1:15" x14ac:dyDescent="0.35">
      <c r="A63" s="40" t="s">
        <v>173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35">
      <c r="A64" s="65" t="s">
        <v>201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-109276.23664900003</v>
      </c>
      <c r="O64" s="30">
        <v>-20408.125230000001</v>
      </c>
    </row>
    <row r="65" spans="1:15" x14ac:dyDescent="0.35">
      <c r="A65" s="54" t="s">
        <v>202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20464.307663999993</v>
      </c>
      <c r="M65" s="76">
        <v>23017.101756999997</v>
      </c>
      <c r="N65" s="76">
        <v>26641.245993999979</v>
      </c>
      <c r="O65" s="76">
        <v>4881.9064849999995</v>
      </c>
    </row>
    <row r="66" spans="1:15" x14ac:dyDescent="0.35">
      <c r="A66" s="65" t="s">
        <v>204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-15553.918694</v>
      </c>
      <c r="O66" s="72">
        <v>-3942.1581110000002</v>
      </c>
    </row>
    <row r="67" spans="1:15" x14ac:dyDescent="0.35">
      <c r="A67" s="54" t="s">
        <v>219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11087.327299999979</v>
      </c>
      <c r="O67" s="39">
        <v>939.74837399999933</v>
      </c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18943.552201999988</v>
      </c>
      <c r="O68" s="39">
        <v>2987.6973570000046</v>
      </c>
    </row>
    <row r="69" spans="1:15" x14ac:dyDescent="0.35">
      <c r="A69" s="56" t="s">
        <v>220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8.157396005576327E-2</v>
      </c>
      <c r="O69" s="57">
        <v>3.7158845215785816E-2</v>
      </c>
    </row>
    <row r="70" spans="1:15" x14ac:dyDescent="0.35">
      <c r="A70" s="56" t="s">
        <v>221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0.13937539037385649</v>
      </c>
      <c r="O70" s="57">
        <v>0.11813735113775853</v>
      </c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35">
      <c r="A72" s="59" t="s">
        <v>162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x14ac:dyDescent="0.35">
      <c r="A73" s="54" t="s">
        <v>218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39">
        <v>85040.530322000006</v>
      </c>
    </row>
    <row r="74" spans="1:15" x14ac:dyDescent="0.35">
      <c r="A74" s="40" t="s">
        <v>158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203843.52474180999</v>
      </c>
      <c r="O74" s="30">
        <v>47275.812917999989</v>
      </c>
    </row>
    <row r="75" spans="1:15" x14ac:dyDescent="0.35">
      <c r="A75" s="40" t="s">
        <v>159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207979.93021819001</v>
      </c>
      <c r="O75" s="30">
        <v>37764.71740400001</v>
      </c>
    </row>
    <row r="76" spans="1:15" x14ac:dyDescent="0.35">
      <c r="A76" s="40" t="s">
        <v>173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</row>
    <row r="77" spans="1:15" x14ac:dyDescent="0.35">
      <c r="A77" s="65" t="s">
        <v>201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-367072.93013200001</v>
      </c>
      <c r="O77" s="30">
        <v>-77932.667605999988</v>
      </c>
    </row>
    <row r="78" spans="1:15" x14ac:dyDescent="0.35">
      <c r="A78" s="54" t="s">
        <v>202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33612.535095999985</v>
      </c>
      <c r="M78" s="76">
        <v>43792.497304999975</v>
      </c>
      <c r="N78" s="76">
        <v>44750.524828000038</v>
      </c>
      <c r="O78" s="76">
        <v>7107.8627160000178</v>
      </c>
    </row>
    <row r="79" spans="1:15" x14ac:dyDescent="0.35">
      <c r="A79" s="65" t="s">
        <v>204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-26234.794357999999</v>
      </c>
      <c r="O79" s="72">
        <v>-6655.2840500000002</v>
      </c>
    </row>
    <row r="80" spans="1:15" x14ac:dyDescent="0.35">
      <c r="A80" s="54" t="s">
        <v>219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18515.730470000039</v>
      </c>
      <c r="O80" s="39">
        <v>452.57866600001762</v>
      </c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30145.546363999987</v>
      </c>
      <c r="O81" s="39">
        <v>3393.3837990000047</v>
      </c>
    </row>
    <row r="82" spans="1:15" x14ac:dyDescent="0.35">
      <c r="A82" s="56" t="s">
        <v>220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4.496035921945838E-2</v>
      </c>
      <c r="O82" s="57">
        <v>5.3219172585867022E-3</v>
      </c>
    </row>
    <row r="83" spans="1:15" x14ac:dyDescent="0.35">
      <c r="A83" s="56" t="s">
        <v>221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7.3200168666760351E-2</v>
      </c>
      <c r="O83" s="57">
        <v>3.9903135436140803E-2</v>
      </c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ht="16.5" x14ac:dyDescent="0.35">
      <c r="A85" s="59" t="s">
        <v>224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x14ac:dyDescent="0.35">
      <c r="A86" s="54" t="s">
        <v>218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39">
        <v>-3884.6445019999992</v>
      </c>
    </row>
    <row r="87" spans="1:15" x14ac:dyDescent="0.35">
      <c r="A87" s="40" t="s">
        <v>158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-5254.9829829999999</v>
      </c>
      <c r="O87" s="30">
        <v>-1633.5656259999998</v>
      </c>
    </row>
    <row r="88" spans="1:15" x14ac:dyDescent="0.35">
      <c r="A88" s="40" t="s">
        <v>159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-8220.6749510000009</v>
      </c>
      <c r="O88" s="30">
        <v>-2251.0788759999996</v>
      </c>
    </row>
    <row r="89" spans="1:15" x14ac:dyDescent="0.35">
      <c r="A89" s="40" t="s">
        <v>173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30">
        <v>0</v>
      </c>
    </row>
    <row r="90" spans="1:15" x14ac:dyDescent="0.35">
      <c r="A90" s="65" t="s">
        <v>201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30">
        <v>3884.6445020000001</v>
      </c>
    </row>
    <row r="91" spans="1:15" x14ac:dyDescent="0.35">
      <c r="A91" s="54" t="s">
        <v>202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76">
        <v>0</v>
      </c>
    </row>
    <row r="92" spans="1:15" x14ac:dyDescent="0.35">
      <c r="A92" s="65" t="s">
        <v>204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72">
        <v>0</v>
      </c>
    </row>
    <row r="93" spans="1:15" x14ac:dyDescent="0.35">
      <c r="A93" s="54" t="s">
        <v>219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39">
        <v>9.0949470177292824E-13</v>
      </c>
    </row>
    <row r="94" spans="1:15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x14ac:dyDescent="0.35">
      <c r="A95" s="56" t="s">
        <v>220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x14ac:dyDescent="0.35">
      <c r="A96" s="56" t="s">
        <v>221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x14ac:dyDescent="0.35">
      <c r="A98" s="59" t="s">
        <v>225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x14ac:dyDescent="0.35">
      <c r="A99" s="54" t="s">
        <v>218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1542089.85812</v>
      </c>
      <c r="O99" s="39">
        <v>358204.66250500007</v>
      </c>
    </row>
    <row r="100" spans="1:15" x14ac:dyDescent="0.35">
      <c r="A100" s="40" t="s">
        <v>158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517949.39049481001</v>
      </c>
      <c r="O100" s="30">
        <v>123674.76594000001</v>
      </c>
    </row>
    <row r="101" spans="1:15" x14ac:dyDescent="0.35">
      <c r="A101" s="40" t="s">
        <v>159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485466.97941019008</v>
      </c>
      <c r="O101" s="30">
        <v>88114.890438000002</v>
      </c>
    </row>
    <row r="102" spans="1:15" x14ac:dyDescent="0.35">
      <c r="A102" s="40" t="s">
        <v>173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538673.48821499979</v>
      </c>
      <c r="O102" s="30">
        <v>146415.00612700003</v>
      </c>
    </row>
    <row r="103" spans="1:15" x14ac:dyDescent="0.35">
      <c r="A103" s="65" t="s">
        <v>201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-1317806.5381500002</v>
      </c>
      <c r="O103" s="30">
        <v>-310116.27452399995</v>
      </c>
    </row>
    <row r="104" spans="1:15" x14ac:dyDescent="0.35">
      <c r="A104" s="54" t="s">
        <v>202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128202.52461799992</v>
      </c>
      <c r="K104" s="76">
        <v>155172.62813699988</v>
      </c>
      <c r="L104" s="76">
        <v>178208.47468499994</v>
      </c>
      <c r="M104" s="76">
        <v>201210.49596000006</v>
      </c>
      <c r="N104" s="76">
        <v>224283.31996999995</v>
      </c>
      <c r="O104" s="76">
        <v>48088.387981000065</v>
      </c>
    </row>
    <row r="105" spans="1:15" x14ac:dyDescent="0.35">
      <c r="A105" s="65" t="s">
        <v>204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-120459.79057900002</v>
      </c>
      <c r="N105" s="72">
        <v>-133749.08027400001</v>
      </c>
      <c r="O105" s="72">
        <v>-34611.902479000004</v>
      </c>
    </row>
    <row r="106" spans="1:15" x14ac:dyDescent="0.35">
      <c r="A106" s="54" t="s">
        <v>219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39">
        <v>72462.499966999865</v>
      </c>
      <c r="L106" s="39">
        <v>75942.786512999955</v>
      </c>
      <c r="M106" s="39">
        <v>80750.705381000051</v>
      </c>
      <c r="N106" s="39">
        <v>90534.239695999975</v>
      </c>
      <c r="O106" s="39">
        <v>13476.485502000061</v>
      </c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143249.87266099994</v>
      </c>
      <c r="O107" s="39">
        <v>26817.774722000067</v>
      </c>
    </row>
    <row r="108" spans="1:15" x14ac:dyDescent="0.35">
      <c r="A108" s="56" t="s">
        <v>220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57">
        <v>3.7999999999999999E-2</v>
      </c>
    </row>
    <row r="109" spans="1:15" x14ac:dyDescent="0.35">
      <c r="A109" s="56" t="s">
        <v>221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57">
        <v>7.4999999999999997E-2</v>
      </c>
    </row>
    <row r="110" spans="1:15" x14ac:dyDescent="0.3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5" x14ac:dyDescent="0.35">
      <c r="A111" s="56"/>
    </row>
    <row r="112" spans="1:15" x14ac:dyDescent="0.35">
      <c r="A112" s="101"/>
    </row>
    <row r="113" spans="1:13" x14ac:dyDescent="0.35">
      <c r="A113" s="101"/>
    </row>
    <row r="114" spans="1:13" x14ac:dyDescent="0.35">
      <c r="A114" s="101"/>
    </row>
    <row r="115" spans="1:13" x14ac:dyDescent="0.35">
      <c r="A115" s="102" t="s">
        <v>226</v>
      </c>
    </row>
    <row r="116" spans="1:13" x14ac:dyDescent="0.35">
      <c r="A116" s="102"/>
    </row>
    <row r="117" spans="1:13" x14ac:dyDescent="0.35">
      <c r="A117" s="102"/>
    </row>
    <row r="118" spans="1:13" x14ac:dyDescent="0.35">
      <c r="A118" s="102"/>
      <c r="M118" s="41"/>
    </row>
    <row r="119" spans="1:13" x14ac:dyDescent="0.35">
      <c r="A119" s="102"/>
    </row>
    <row r="120" spans="1:13" x14ac:dyDescent="0.35">
      <c r="A120" s="102"/>
    </row>
    <row r="121" spans="1:13" x14ac:dyDescent="0.35">
      <c r="A121" s="94"/>
    </row>
    <row r="122" spans="1:13" x14ac:dyDescent="0.35">
      <c r="A122" s="94"/>
    </row>
    <row r="123" spans="1:13" x14ac:dyDescent="0.35">
      <c r="A123" s="101"/>
    </row>
    <row r="124" spans="1:13" x14ac:dyDescent="0.35">
      <c r="A124" s="101"/>
    </row>
    <row r="125" spans="1:13" x14ac:dyDescent="0.35">
      <c r="A125" s="94"/>
    </row>
  </sheetData>
  <mergeCells count="1">
    <mergeCell ref="A115:A120"/>
  </mergeCells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32"/>
  <sheetViews>
    <sheetView showGridLines="0" zoomScale="70" zoomScaleNormal="70" zoomScaleSheetLayoutView="70" workbookViewId="0">
      <selection activeCell="P35" sqref="P35"/>
    </sheetView>
  </sheetViews>
  <sheetFormatPr baseColWidth="10" defaultColWidth="11" defaultRowHeight="14.5" x14ac:dyDescent="0.35"/>
  <cols>
    <col min="1" max="1" width="46.75" style="31" customWidth="1"/>
    <col min="2" max="16384" width="11" style="31"/>
  </cols>
  <sheetData>
    <row r="1" spans="1:14" ht="18" x14ac:dyDescent="0.35">
      <c r="A1" s="88" t="s">
        <v>21</v>
      </c>
    </row>
    <row r="2" spans="1:14" ht="18" x14ac:dyDescent="0.35">
      <c r="A2" s="67"/>
    </row>
    <row r="3" spans="1:14" ht="18" x14ac:dyDescent="0.35">
      <c r="A3" s="87" t="s">
        <v>120</v>
      </c>
    </row>
    <row r="4" spans="1:14" x14ac:dyDescent="0.35">
      <c r="A4" s="33" t="s">
        <v>86</v>
      </c>
    </row>
    <row r="5" spans="1:14" ht="15.5" x14ac:dyDescent="0.35">
      <c r="A5" s="43"/>
    </row>
    <row r="6" spans="1:14" x14ac:dyDescent="0.35">
      <c r="B6" s="89">
        <v>2013</v>
      </c>
      <c r="C6" s="89">
        <v>2014</v>
      </c>
      <c r="D6" s="89">
        <v>2015</v>
      </c>
      <c r="E6" s="89">
        <v>2016</v>
      </c>
      <c r="F6" s="89">
        <v>2017</v>
      </c>
      <c r="G6" s="89">
        <v>2018</v>
      </c>
      <c r="H6" s="89">
        <v>2019</v>
      </c>
      <c r="I6" s="89">
        <v>2020</v>
      </c>
      <c r="J6" s="89">
        <v>2021</v>
      </c>
      <c r="K6" s="89">
        <v>2022</v>
      </c>
      <c r="L6" s="89">
        <v>2023</v>
      </c>
      <c r="M6" s="89">
        <v>2024</v>
      </c>
      <c r="N6" s="89">
        <v>2025</v>
      </c>
    </row>
    <row r="9" spans="1:14" x14ac:dyDescent="0.35">
      <c r="A9" s="44" t="s">
        <v>121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2211761.59</v>
      </c>
      <c r="N9" s="30">
        <v>1798055.1189999999</v>
      </c>
    </row>
    <row r="10" spans="1:14" x14ac:dyDescent="0.35">
      <c r="A10" s="44" t="s">
        <v>122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-1919067.7209999999</v>
      </c>
      <c r="N10" s="30">
        <v>-1521029.415</v>
      </c>
    </row>
    <row r="11" spans="1:14" x14ac:dyDescent="0.35">
      <c r="A11" s="44" t="s">
        <v>123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-165356.522</v>
      </c>
      <c r="N11" s="30">
        <v>-126948.34999999998</v>
      </c>
    </row>
    <row r="12" spans="1:14" ht="9.9" customHeight="1" x14ac:dyDescent="0.35">
      <c r="A12" s="77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x14ac:dyDescent="0.35">
      <c r="A13" s="38" t="s">
        <v>124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127337.34699999999</v>
      </c>
      <c r="N13" s="39">
        <v>150077.35399999999</v>
      </c>
    </row>
    <row r="14" spans="1:14" x14ac:dyDescent="0.35">
      <c r="A14" s="46"/>
    </row>
    <row r="15" spans="1:14" x14ac:dyDescent="0.35">
      <c r="A15" s="44" t="s">
        <v>125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-36177.197999999997</v>
      </c>
      <c r="N15" s="30">
        <v>-27817.207999999999</v>
      </c>
    </row>
    <row r="16" spans="1:14" x14ac:dyDescent="0.35">
      <c r="A16" s="40" t="s">
        <v>126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  <c r="N16" s="30">
        <v>-2388.2080000000001</v>
      </c>
    </row>
    <row r="17" spans="1:14" x14ac:dyDescent="0.35">
      <c r="A17" s="40" t="s">
        <v>127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-33788.99</v>
      </c>
      <c r="N17" s="30">
        <v>-25429</v>
      </c>
    </row>
    <row r="18" spans="1:14" x14ac:dyDescent="0.35">
      <c r="A18" s="44" t="s">
        <v>123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9764.9199999999983</v>
      </c>
      <c r="N18" s="30">
        <v>8111.9489999999996</v>
      </c>
    </row>
    <row r="19" spans="1:14" ht="9.9" customHeight="1" x14ac:dyDescent="0.3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x14ac:dyDescent="0.35">
      <c r="A20" s="38" t="s">
        <v>128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-26412.277999999998</v>
      </c>
      <c r="N20" s="39">
        <v>-19705.258999999998</v>
      </c>
    </row>
    <row r="21" spans="1:14" x14ac:dyDescent="0.35">
      <c r="A21" s="46"/>
    </row>
    <row r="22" spans="1:14" x14ac:dyDescent="0.35">
      <c r="A22" s="45" t="s">
        <v>129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-13486.960999999999</v>
      </c>
      <c r="N22" s="30">
        <v>-13486.960999999999</v>
      </c>
    </row>
    <row r="23" spans="1:14" x14ac:dyDescent="0.35">
      <c r="A23" s="45" t="s">
        <v>130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-27534.072</v>
      </c>
      <c r="N23" s="30">
        <v>-21961.856999999996</v>
      </c>
    </row>
    <row r="24" spans="1:14" x14ac:dyDescent="0.35">
      <c r="A24" s="45" t="s">
        <v>131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-11040.184999999998</v>
      </c>
      <c r="N24" s="30">
        <v>-19990.748</v>
      </c>
    </row>
    <row r="25" spans="1:14" x14ac:dyDescent="0.35">
      <c r="A25" s="45" t="s">
        <v>123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-13645.039000000004</v>
      </c>
      <c r="N25" s="30">
        <v>-3906.6650000000045</v>
      </c>
    </row>
    <row r="26" spans="1:14" ht="9.9" customHeight="1" x14ac:dyDescent="0.3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x14ac:dyDescent="0.35">
      <c r="A27" s="38" t="s">
        <v>132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-65706.256999999998</v>
      </c>
      <c r="N27" s="39">
        <v>-59346.231</v>
      </c>
    </row>
    <row r="28" spans="1:14" x14ac:dyDescent="0.35">
      <c r="A28" s="46"/>
    </row>
    <row r="29" spans="1:14" ht="16.5" customHeight="1" x14ac:dyDescent="0.35">
      <c r="A29" s="47" t="s">
        <v>150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2649.3439999999996</v>
      </c>
      <c r="N29" s="30">
        <v>-6588.0449999999983</v>
      </c>
    </row>
    <row r="30" spans="1:14" ht="29" x14ac:dyDescent="0.35">
      <c r="A30" s="45" t="s">
        <v>133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278117.402</v>
      </c>
      <c r="N30" s="30">
        <v>143982.054</v>
      </c>
    </row>
    <row r="31" spans="1:14" ht="9.9" customHeight="1" x14ac:dyDescent="0.3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x14ac:dyDescent="0.35">
      <c r="A32" s="83" t="s">
        <v>134</v>
      </c>
      <c r="B32" s="84">
        <v>170861.02</v>
      </c>
      <c r="C32" s="84">
        <v>78590.114000000001</v>
      </c>
      <c r="D32" s="84">
        <v>68392.173999999999</v>
      </c>
      <c r="E32" s="84">
        <v>64417.339</v>
      </c>
      <c r="F32" s="84">
        <v>40845.120999999999</v>
      </c>
      <c r="G32" s="84">
        <v>49392.705999999998</v>
      </c>
      <c r="H32" s="84">
        <v>138739.365024</v>
      </c>
      <c r="I32" s="84">
        <v>188509.52299999999</v>
      </c>
      <c r="J32" s="84">
        <v>176571.45499999999</v>
      </c>
      <c r="K32" s="84">
        <v>147797.30900000001</v>
      </c>
      <c r="L32" s="84">
        <v>134135.348</v>
      </c>
      <c r="M32" s="84">
        <v>315985.55799999996</v>
      </c>
      <c r="N32" s="84">
        <v>208419.87299999999</v>
      </c>
    </row>
  </sheetData>
  <pageMargins left="0.39370078740157483" right="0.19685039370078741" top="0.39370078740157483" bottom="0.19685039370078741" header="0.19685039370078741" footer="0.19685039370078741"/>
  <pageSetup scale="68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X32"/>
  <sheetViews>
    <sheetView showGridLines="0" tabSelected="1" zoomScale="60" zoomScaleNormal="60" workbookViewId="0">
      <pane xSplit="1" ySplit="6" topLeftCell="AI7" activePane="bottomRight" state="frozen"/>
      <selection activeCell="N35" sqref="N35"/>
      <selection pane="topRight" activeCell="N35" sqref="N35"/>
      <selection pane="bottomLeft" activeCell="N35" sqref="N35"/>
      <selection pane="bottomRight" sqref="A1:A1048576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50" ht="18" x14ac:dyDescent="0.35">
      <c r="A1" s="82" t="s">
        <v>21</v>
      </c>
    </row>
    <row r="2" spans="1:50" ht="18" x14ac:dyDescent="0.35">
      <c r="A2" s="79"/>
    </row>
    <row r="3" spans="1:50" ht="18" x14ac:dyDescent="0.35">
      <c r="A3" s="87" t="s">
        <v>227</v>
      </c>
    </row>
    <row r="4" spans="1:50" x14ac:dyDescent="0.35">
      <c r="A4" s="44" t="s">
        <v>179</v>
      </c>
    </row>
    <row r="5" spans="1:50" ht="15.5" x14ac:dyDescent="0.35">
      <c r="A5" s="43"/>
    </row>
    <row r="6" spans="1:50" x14ac:dyDescent="0.35">
      <c r="B6" s="89" t="s">
        <v>100</v>
      </c>
      <c r="C6" s="89" t="s">
        <v>101</v>
      </c>
      <c r="D6" s="89" t="s">
        <v>102</v>
      </c>
      <c r="E6" s="89" t="s">
        <v>103</v>
      </c>
      <c r="F6" s="89" t="s">
        <v>104</v>
      </c>
      <c r="G6" s="89" t="s">
        <v>105</v>
      </c>
      <c r="H6" s="89" t="s">
        <v>106</v>
      </c>
      <c r="I6" s="89" t="s">
        <v>107</v>
      </c>
      <c r="J6" s="89" t="s">
        <v>108</v>
      </c>
      <c r="K6" s="89" t="s">
        <v>109</v>
      </c>
      <c r="L6" s="89" t="s">
        <v>110</v>
      </c>
      <c r="M6" s="89" t="s">
        <v>111</v>
      </c>
      <c r="N6" s="89" t="s">
        <v>112</v>
      </c>
      <c r="O6" s="89" t="s">
        <v>113</v>
      </c>
      <c r="P6" s="89" t="s">
        <v>114</v>
      </c>
      <c r="Q6" s="89" t="s">
        <v>115</v>
      </c>
      <c r="R6" s="89" t="s">
        <v>116</v>
      </c>
      <c r="S6" s="89" t="s">
        <v>117</v>
      </c>
      <c r="T6" s="89" t="s">
        <v>118</v>
      </c>
      <c r="U6" s="89" t="s">
        <v>119</v>
      </c>
      <c r="V6" s="89" t="s">
        <v>135</v>
      </c>
      <c r="W6" s="89" t="s">
        <v>136</v>
      </c>
      <c r="X6" s="89" t="s">
        <v>137</v>
      </c>
      <c r="Y6" s="89" t="s">
        <v>138</v>
      </c>
      <c r="Z6" s="89" t="s">
        <v>139</v>
      </c>
      <c r="AA6" s="89" t="s">
        <v>140</v>
      </c>
      <c r="AB6" s="89" t="s">
        <v>141</v>
      </c>
      <c r="AC6" s="89" t="s">
        <v>142</v>
      </c>
      <c r="AD6" s="89" t="s">
        <v>143</v>
      </c>
      <c r="AE6" s="89" t="s">
        <v>144</v>
      </c>
      <c r="AF6" s="89" t="s">
        <v>145</v>
      </c>
      <c r="AG6" s="89" t="s">
        <v>146</v>
      </c>
      <c r="AH6" s="89" t="s">
        <v>151</v>
      </c>
      <c r="AI6" s="89" t="s">
        <v>152</v>
      </c>
      <c r="AJ6" s="89" t="s">
        <v>153</v>
      </c>
      <c r="AK6" s="89" t="s">
        <v>154</v>
      </c>
      <c r="AL6" s="89" t="s">
        <v>161</v>
      </c>
      <c r="AM6" s="89" t="s">
        <v>163</v>
      </c>
      <c r="AN6" s="89" t="s">
        <v>164</v>
      </c>
      <c r="AO6" s="89" t="s">
        <v>165</v>
      </c>
      <c r="AP6" s="89" t="s">
        <v>166</v>
      </c>
      <c r="AQ6" s="89" t="s">
        <v>167</v>
      </c>
      <c r="AR6" s="89" t="s">
        <v>169</v>
      </c>
      <c r="AS6" s="89" t="s">
        <v>170</v>
      </c>
      <c r="AT6" s="89" t="s">
        <v>171</v>
      </c>
      <c r="AU6" s="89" t="s">
        <v>174</v>
      </c>
      <c r="AV6" s="89" t="s">
        <v>175</v>
      </c>
      <c r="AW6" s="89" t="s">
        <v>176</v>
      </c>
      <c r="AX6" s="89" t="s">
        <v>177</v>
      </c>
    </row>
    <row r="9" spans="1:50" x14ac:dyDescent="0.35">
      <c r="A9" s="44" t="s">
        <v>228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413706.47100000002</v>
      </c>
      <c r="AU9" s="30">
        <v>399466.80700000003</v>
      </c>
      <c r="AV9" s="30">
        <v>388075.93400000001</v>
      </c>
      <c r="AW9" s="30">
        <v>477683.07700000005</v>
      </c>
      <c r="AX9" s="30">
        <v>532829.30099999998</v>
      </c>
    </row>
    <row r="10" spans="1:50" x14ac:dyDescent="0.35">
      <c r="A10" s="44" t="s">
        <v>229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-398038.30599999998</v>
      </c>
      <c r="AU10" s="30">
        <v>-345565.75699999998</v>
      </c>
      <c r="AV10" s="30">
        <v>-312956.54800000007</v>
      </c>
      <c r="AW10" s="30">
        <v>-431504.47</v>
      </c>
      <c r="AX10" s="30">
        <v>-431002.64</v>
      </c>
    </row>
    <row r="11" spans="1:50" x14ac:dyDescent="0.35">
      <c r="A11" s="44" t="s">
        <v>230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-38408.17200000002</v>
      </c>
      <c r="AU11" s="30">
        <v>-21140.976000000024</v>
      </c>
      <c r="AV11" s="30">
        <v>-25680.980999999912</v>
      </c>
      <c r="AW11" s="30">
        <v>-33000.698000000091</v>
      </c>
      <c r="AX11" s="30">
        <v>-47125.694999999949</v>
      </c>
    </row>
    <row r="12" spans="1:50" ht="9.9" customHeight="1" x14ac:dyDescent="0.35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s="37" customFormat="1" x14ac:dyDescent="0.35">
      <c r="A13" s="75" t="s">
        <v>231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3681.913</v>
      </c>
      <c r="AQ13" s="76">
        <v>6230.875</v>
      </c>
      <c r="AR13" s="76">
        <v>18868.928</v>
      </c>
      <c r="AS13" s="76">
        <v>15081.184000000001</v>
      </c>
      <c r="AT13" s="76">
        <v>-22740.007000000001</v>
      </c>
      <c r="AU13" s="76">
        <v>32760.074000000001</v>
      </c>
      <c r="AV13" s="76">
        <v>49438.404999999999</v>
      </c>
      <c r="AW13" s="76">
        <v>13177.908999999992</v>
      </c>
      <c r="AX13" s="76">
        <v>54700.966</v>
      </c>
    </row>
    <row r="14" spans="1:50" x14ac:dyDescent="0.35">
      <c r="A14" s="46"/>
    </row>
    <row r="15" spans="1:50" x14ac:dyDescent="0.35">
      <c r="A15" s="44" t="s">
        <v>125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-8359.99</v>
      </c>
      <c r="AU15" s="30">
        <v>-10082.239</v>
      </c>
      <c r="AV15" s="30">
        <v>-14648.095000000001</v>
      </c>
      <c r="AW15" s="30">
        <v>1980.8510000000024</v>
      </c>
      <c r="AX15" s="30">
        <v>-5067.7250000000004</v>
      </c>
    </row>
    <row r="16" spans="1:50" x14ac:dyDescent="0.35">
      <c r="A16" s="40" t="s">
        <v>232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  <c r="AX16" s="30">
        <v>0</v>
      </c>
    </row>
    <row r="17" spans="1:50" x14ac:dyDescent="0.35">
      <c r="A17" s="40" t="s">
        <v>233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-8359.99</v>
      </c>
      <c r="AU17" s="30">
        <v>-10082.239</v>
      </c>
      <c r="AV17" s="30">
        <v>-12259.887000000002</v>
      </c>
      <c r="AW17" s="30">
        <v>1980.8510000000024</v>
      </c>
      <c r="AX17" s="30">
        <v>-5067.7250000000004</v>
      </c>
    </row>
    <row r="18" spans="1:50" x14ac:dyDescent="0.35">
      <c r="A18" s="44" t="s">
        <v>230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1652.9709999999995</v>
      </c>
      <c r="AU18" s="30">
        <v>1246.744999999999</v>
      </c>
      <c r="AV18" s="30">
        <v>2387.5000000000018</v>
      </c>
      <c r="AW18" s="30">
        <v>2096.1879999999983</v>
      </c>
      <c r="AX18" s="30">
        <v>2381.5160000000005</v>
      </c>
    </row>
    <row r="19" spans="1:50" ht="9.9" customHeight="1" x14ac:dyDescent="0.3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</row>
    <row r="20" spans="1:50" s="37" customFormat="1" x14ac:dyDescent="0.35">
      <c r="A20" s="38" t="s">
        <v>234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-6707.0190000000002</v>
      </c>
      <c r="AU20" s="39">
        <v>-8835.4940000000006</v>
      </c>
      <c r="AV20" s="39">
        <v>-12260.594999999999</v>
      </c>
      <c r="AW20" s="39">
        <v>4077.0390000000007</v>
      </c>
      <c r="AX20" s="39">
        <v>-2686.2089999999998</v>
      </c>
    </row>
    <row r="21" spans="1:50" x14ac:dyDescent="0.35">
      <c r="A21" s="46"/>
    </row>
    <row r="22" spans="1:50" x14ac:dyDescent="0.35">
      <c r="A22" s="44" t="s">
        <v>235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  <c r="AX22" s="30">
        <v>-1.327</v>
      </c>
    </row>
    <row r="23" spans="1:50" x14ac:dyDescent="0.35">
      <c r="A23" s="44" t="s">
        <v>236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-5572.2150000000001</v>
      </c>
      <c r="AU23" s="30">
        <v>-8280.9760000000006</v>
      </c>
      <c r="AV23" s="30">
        <v>-4317.3769999999986</v>
      </c>
      <c r="AW23" s="30">
        <v>-4448.6739999999991</v>
      </c>
      <c r="AX23" s="30">
        <v>-4914.83</v>
      </c>
    </row>
    <row r="24" spans="1:50" x14ac:dyDescent="0.35">
      <c r="A24" s="44" t="s">
        <v>237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  <c r="AX24" s="30">
        <v>-4883.1549999999997</v>
      </c>
    </row>
    <row r="25" spans="1:50" x14ac:dyDescent="0.35">
      <c r="A25" s="44" t="s">
        <v>230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-9738.3739999999998</v>
      </c>
      <c r="AU25" s="30">
        <v>15917.018</v>
      </c>
      <c r="AV25" s="30">
        <v>3161.7109999999948</v>
      </c>
      <c r="AW25" s="30">
        <v>-11353.491000000002</v>
      </c>
      <c r="AX25" s="30">
        <v>-11631.902999999998</v>
      </c>
    </row>
    <row r="26" spans="1:50" ht="9.9" customHeight="1" x14ac:dyDescent="0.35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</row>
    <row r="27" spans="1:50" s="37" customFormat="1" x14ac:dyDescent="0.35">
      <c r="A27" s="75" t="s">
        <v>238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-7370.5129999999999</v>
      </c>
      <c r="AQ27" s="76">
        <v>-35353.751000000004</v>
      </c>
      <c r="AR27" s="76">
        <v>-21549.875999999997</v>
      </c>
      <c r="AS27" s="76">
        <v>19906.773999999998</v>
      </c>
      <c r="AT27" s="76">
        <v>-6360.0259999999998</v>
      </c>
      <c r="AU27" s="76">
        <v>-11860.92</v>
      </c>
      <c r="AV27" s="76">
        <v>-20323.062000000002</v>
      </c>
      <c r="AW27" s="76">
        <v>-5731.0339999999997</v>
      </c>
      <c r="AX27" s="76">
        <v>-21431.215</v>
      </c>
    </row>
    <row r="28" spans="1:50" ht="12.9" customHeight="1" x14ac:dyDescent="0.35">
      <c r="A28" s="46"/>
    </row>
    <row r="29" spans="1:50" ht="16.5" customHeight="1" x14ac:dyDescent="0.35">
      <c r="A29" s="47" t="s">
        <v>239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-4871.4169999999995</v>
      </c>
      <c r="AV29" s="30">
        <v>-4299.183</v>
      </c>
      <c r="AW29" s="30">
        <v>5144.6469999999999</v>
      </c>
      <c r="AX29" s="30">
        <v>-2562.0920000000001</v>
      </c>
    </row>
    <row r="30" spans="1:50" ht="16.5" customHeight="1" x14ac:dyDescent="0.35">
      <c r="A30" s="47" t="s">
        <v>240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  <c r="AX30" s="30">
        <v>143982.054</v>
      </c>
    </row>
    <row r="31" spans="1:50" ht="9.9" customHeight="1" x14ac:dyDescent="0.3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</row>
    <row r="32" spans="1:50" s="37" customFormat="1" x14ac:dyDescent="0.35">
      <c r="A32" s="83" t="s">
        <v>241</v>
      </c>
      <c r="B32" s="84">
        <v>146752.40100000001</v>
      </c>
      <c r="C32" s="84">
        <v>8830.2770000000019</v>
      </c>
      <c r="D32" s="84">
        <v>6731.1539999999804</v>
      </c>
      <c r="E32" s="84">
        <v>8547.1879999999946</v>
      </c>
      <c r="F32" s="84">
        <v>181419.837</v>
      </c>
      <c r="G32" s="84">
        <v>-104073.56600000001</v>
      </c>
      <c r="H32" s="84">
        <v>556.85500000001048</v>
      </c>
      <c r="I32" s="84">
        <v>686.98799999999756</v>
      </c>
      <c r="J32" s="84">
        <v>79898.512000000002</v>
      </c>
      <c r="K32" s="84">
        <v>-18686.592000000004</v>
      </c>
      <c r="L32" s="84">
        <v>-1887.5469999999987</v>
      </c>
      <c r="M32" s="84">
        <v>9067.8009999999995</v>
      </c>
      <c r="N32" s="84">
        <v>83919.929000000004</v>
      </c>
      <c r="O32" s="84">
        <v>-30256.397000000004</v>
      </c>
      <c r="P32" s="84">
        <v>6831.6750000000029</v>
      </c>
      <c r="Q32" s="84">
        <v>3922.1319999999978</v>
      </c>
      <c r="R32" s="84">
        <v>60118.057999999997</v>
      </c>
      <c r="S32" s="84">
        <v>4773.6240000000034</v>
      </c>
      <c r="T32" s="84">
        <v>-10920.573000000004</v>
      </c>
      <c r="U32" s="84">
        <v>-13125.987999999998</v>
      </c>
      <c r="V32" s="84">
        <v>76685.305999999997</v>
      </c>
      <c r="W32" s="84">
        <v>-32889.337999999996</v>
      </c>
      <c r="X32" s="84">
        <v>-3784.6610000000001</v>
      </c>
      <c r="Y32" s="84">
        <v>9381.3989999999976</v>
      </c>
      <c r="Z32" s="84">
        <v>43471.372000000003</v>
      </c>
      <c r="AA32" s="84">
        <v>8952.8609999999971</v>
      </c>
      <c r="AB32" s="84">
        <v>92217.414023999969</v>
      </c>
      <c r="AC32" s="84">
        <v>-5902.2819999999774</v>
      </c>
      <c r="AD32" s="84">
        <v>141313.954</v>
      </c>
      <c r="AE32" s="84">
        <v>33967.524000000005</v>
      </c>
      <c r="AF32" s="84">
        <v>27719.775999999983</v>
      </c>
      <c r="AG32" s="84">
        <v>-14491.731</v>
      </c>
      <c r="AH32" s="84">
        <v>157735.712</v>
      </c>
      <c r="AI32" s="84">
        <v>4409.7770000000019</v>
      </c>
      <c r="AJ32" s="84">
        <v>999.1929999999993</v>
      </c>
      <c r="AK32" s="84">
        <v>13426.772999999986</v>
      </c>
      <c r="AL32" s="84">
        <v>156665.14799999999</v>
      </c>
      <c r="AM32" s="84">
        <v>-5471.537491999974</v>
      </c>
      <c r="AN32" s="84">
        <v>8160.1304919999966</v>
      </c>
      <c r="AO32" s="84">
        <v>-11556.432000000001</v>
      </c>
      <c r="AP32" s="84">
        <v>144850.899</v>
      </c>
      <c r="AQ32" s="84">
        <v>-42330.274000000005</v>
      </c>
      <c r="AR32" s="84">
        <v>-4295.4949999999953</v>
      </c>
      <c r="AS32" s="84">
        <v>35910.217999999993</v>
      </c>
      <c r="AT32" s="84">
        <v>107565.685</v>
      </c>
      <c r="AU32" s="84">
        <v>7192.2419999999984</v>
      </c>
      <c r="AV32" s="84">
        <v>12555.566000000006</v>
      </c>
      <c r="AW32" s="84">
        <v>16668.561000000002</v>
      </c>
      <c r="AX32" s="84">
        <v>172003.50399999999</v>
      </c>
    </row>
  </sheetData>
  <phoneticPr fontId="37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Balances PCGA Chile</vt:lpstr>
      <vt:lpstr>Est.Resultado Anual PCGA Chile</vt:lpstr>
      <vt:lpstr>Est.Resultado Trim. PCGA Chile</vt:lpstr>
      <vt:lpstr>Balance IFRS</vt:lpstr>
      <vt:lpstr>Est.Resultado Trim. IFRS</vt:lpstr>
      <vt:lpstr>Est.Resultado Trim Resp</vt:lpstr>
      <vt:lpstr>Annual Results IFRS</vt:lpstr>
      <vt:lpstr>Cash Flow Annual</vt:lpstr>
      <vt:lpstr>Flujo Efectivo Trimestre</vt:lpstr>
      <vt:lpstr>'Annual Results IFRS'!Área_de_impresión</vt:lpstr>
      <vt:lpstr>'Balance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Cruz Guzman, Jose Santiago</cp:lastModifiedBy>
  <cp:lastPrinted>2022-04-27T19:13:42Z</cp:lastPrinted>
  <dcterms:created xsi:type="dcterms:W3CDTF">2009-06-19T20:01:04Z</dcterms:created>
  <dcterms:modified xsi:type="dcterms:W3CDTF">2025-04-25T16:37:55Z</dcterms:modified>
</cp:coreProperties>
</file>