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FS_GFC\Control de Gestión\Docs\2025\03-2025\Datos Web\"/>
    </mc:Choice>
  </mc:AlternateContent>
  <xr:revisionPtr revIDLastSave="0" documentId="13_ncr:1_{2E5A0111-A46E-44D8-A7AD-69465E1BC247}" xr6:coauthVersionLast="47" xr6:coauthVersionMax="47" xr10:uidLastSave="{00000000-0000-0000-0000-000000000000}"/>
  <bookViews>
    <workbookView xWindow="-110" yWindow="-110" windowWidth="19420" windowHeight="10300" tabRatio="875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Trim Resp" sheetId="18" state="hidden" r:id="rId6"/>
    <sheet name="Est.Resultado Anual IFRS" sheetId="8" r:id="rId7"/>
    <sheet name="Flujo Efectivo Anual" sheetId="14" r:id="rId8"/>
    <sheet name="Flujo Efectivo Trimestre" sheetId="12" r:id="rId9"/>
  </sheets>
  <definedNames>
    <definedName name="_xlnm.Print_Area" localSheetId="3">'Balances IFRS'!$A$1:$BO$27</definedName>
    <definedName name="_xlnm.Print_Area" localSheetId="6">'Est.Resultado Anual IFRS'!$A$1:$O$109</definedName>
    <definedName name="_xlnm.Print_Area" localSheetId="5">'Est.Resultado Trim Resp'!$A$1:$AP$111</definedName>
    <definedName name="_xlnm.Print_Area" localSheetId="4">'Est.Resultado Trim. IFRS'!$A$1:$BB$111</definedName>
    <definedName name="_xlnm.Print_Area" localSheetId="8">'Flujo Efectivo Trimestre'!$A$1:$AX$33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'Balances IFRS'!$A:$A</definedName>
    <definedName name="_xlnm.Print_Titles" localSheetId="5">'Est.Resultado Trim Resp'!$A:$A</definedName>
    <definedName name="_xlnm.Print_Titles" localSheetId="4">'Est.Resultado Trim. IFRS'!$A:$A</definedName>
    <definedName name="_xlnm.Print_Titles" localSheetId="8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27" i="7" l="1"/>
  <c r="BI27" i="7" l="1"/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27" i="7" l="1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I9" i="7"/>
  <c r="H9" i="7"/>
  <c r="G9" i="7"/>
  <c r="F9" i="7"/>
  <c r="E9" i="7"/>
  <c r="D9" i="7"/>
  <c r="C9" i="7"/>
  <c r="B9" i="7"/>
  <c r="I8" i="7"/>
  <c r="H8" i="7"/>
  <c r="G8" i="7"/>
  <c r="F8" i="7"/>
  <c r="E8" i="7"/>
  <c r="D8" i="7"/>
  <c r="D26" i="7" s="1"/>
  <c r="D27" i="7" s="1"/>
  <c r="C8" i="7"/>
  <c r="B8" i="7"/>
  <c r="M94" i="4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C26" i="7" l="1"/>
  <c r="C27" i="7" s="1"/>
  <c r="B26" i="7"/>
  <c r="B27" i="7" s="1"/>
  <c r="E26" i="7"/>
  <c r="E27" i="7" s="1"/>
  <c r="F26" i="7"/>
  <c r="F27" i="7" s="1"/>
  <c r="G26" i="7"/>
  <c r="G27" i="7" s="1"/>
  <c r="D95" i="5"/>
  <c r="H26" i="7"/>
  <c r="H27" i="7" s="1"/>
  <c r="I26" i="7"/>
  <c r="I27" i="7" s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<sst xmlns="http://schemas.openxmlformats.org/spreadsheetml/2006/main" count="879" uniqueCount="215">
  <si>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</si>
  <si>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</si>
  <si>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</si>
  <si>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</si>
  <si>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</si>
  <si>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</si>
  <si>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</si>
  <si>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</si>
  <si>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</si>
  <si>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</si>
  <si>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</si>
  <si>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</si>
  <si>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</si>
  <si>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</si>
  <si>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</si>
  <si>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</si>
  <si>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</si>
  <si>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</si>
  <si>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</si>
  <si>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</si>
  <si>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</si>
  <si>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</si>
  <si>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</si>
  <si>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</si>
  <si>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</si>
  <si>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</si>
  <si>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</si>
  <si>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</si>
  <si>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</si>
  <si>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</si>
  <si>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</si>
  <si>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</si>
  <si>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</si>
  <si>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</si>
  <si>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</si>
  <si>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</si>
  <si>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</si>
  <si>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</si>
  <si>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</si>
  <si>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</si>
  <si>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</si>
  <si>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</si>
  <si>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</si>
  <si>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</si>
  <si>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</si>
  <si>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</si>
  <si>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</si>
  <si>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</si>
  <si>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</si>
  <si>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</si>
  <si>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</si>
  <si>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</si>
  <si>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</si>
  <si>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</si>
  <si>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</si>
  <si>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</si>
  <si>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</si>
  <si>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</si>
  <si>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</si>
  <si>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</si>
  <si>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</si>
  <si>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</si>
  <si>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</si>
  <si>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</si>
  <si>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</si>
  <si>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</si>
  <si>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</si>
  <si>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</si>
  <si>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</si>
  <si>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</si>
  <si>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</si>
  <si>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</si>
  <si>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</si>
  <si>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</si>
  <si>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</si>
  <si>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</si>
  <si>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</si>
  <si>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</si>
  <si>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</si>
  <si>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</si>
  <si>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</si>
  <si>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</si>
  <si>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</si>
  <si>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</si>
  <si>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</si>
  <si>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</si>
  <si>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</si>
  <si>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</si>
  <si>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</si>
  <si>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</si>
  <si>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Propiedades de Inversión</t>
  </si>
  <si>
    <t>Activos Intangibles y Plusvalía</t>
  </si>
  <si>
    <t>Otros Pasivos Financieros Corrientes</t>
  </si>
  <si>
    <t>Otros Pasivos Financieros No Corrientes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</si>
  <si>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</si>
  <si>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</si>
  <si>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</si>
  <si>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</si>
  <si>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</si>
  <si>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</si>
  <si>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</si>
  <si>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</si>
  <si>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</si>
  <si>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</si>
  <si>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</si>
  <si>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</si>
  <si>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</si>
  <si>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</si>
  <si>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</si>
  <si>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</si>
  <si>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</si>
  <si>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</si>
  <si>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</si>
  <si>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</si>
  <si>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</si>
  <si>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</si>
  <si>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</si>
  <si>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</si>
  <si>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</si>
  <si>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</si>
  <si>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</si>
  <si>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</si>
  <si>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</si>
  <si>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</si>
  <si>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</si>
  <si>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</si>
  <si>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</si>
  <si>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</si>
  <si>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</si>
  <si>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</si>
  <si>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</si>
  <si>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</si>
  <si>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</si>
  <si>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</si>
  <si>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</si>
  <si>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</si>
  <si>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</si>
  <si>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</si>
  <si>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</si>
  <si>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</si>
  <si>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</si>
  <si>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</si>
  <si>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</si>
  <si>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</si>
  <si>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</si>
  <si>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</si>
  <si>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</si>
  <si>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</si>
  <si>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</si>
  <si>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</si>
  <si>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</si>
  <si>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</si>
  <si>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</si>
  <si>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</si>
  <si>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</si>
  <si>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</si>
  <si>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</si>
  <si>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</si>
  <si>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Otros Activos no Corrientes</t>
  </si>
  <si>
    <t>Otros Activos Corrientes</t>
  </si>
  <si>
    <t>Efectos de la variación en la tasa de cambio sobre el Efectivo y Equival. al Efec.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</si>
  <si>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</si>
  <si>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</si>
  <si>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</si>
  <si>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</si>
  <si>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</si>
  <si>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</si>
  <si>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</si>
  <si>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</si>
  <si>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</si>
  <si>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</si>
  <si>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</si>
  <si>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</si>
  <si>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</si>
  <si>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</si>
  <si>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</si>
  <si>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</si>
  <si>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</si>
  <si>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</si>
  <si>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</si>
  <si>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</si>
  <si>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</si>
  <si>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</si>
  <si>
    <t>3T23</t>
  </si>
  <si>
    <t>4T23</t>
  </si>
  <si>
    <t>1T24</t>
  </si>
  <si>
    <t>RESUMEN ESTADOS DE RESULTADOS INTEGRALES POR FUNCIÓN</t>
  </si>
  <si>
    <t>RESUMEN REGIONAL TRIMESTRAL</t>
  </si>
  <si>
    <t>RESUMEN REGIONAL ANUAL</t>
  </si>
  <si>
    <t>Ingresos de Actividades Ordinarias</t>
  </si>
  <si>
    <t>Otros Ingresos</t>
  </si>
  <si>
    <t>Ganancias (Pérdidas) de Cambio en Moneda Extranjera</t>
  </si>
  <si>
    <t>Ganancia Antes de Impuestos</t>
  </si>
  <si>
    <t>Ingreso (Gasto) por Impuestos a las Ganancias</t>
  </si>
  <si>
    <t>Ganancia Procedente de Operaciones Continuadas</t>
  </si>
  <si>
    <t>Ganancia (pérdida) atribuible a Partic.No Controladoras</t>
  </si>
  <si>
    <t>Ganancia (pérdida) atribuible a los Propietarios de la Controladora</t>
  </si>
  <si>
    <t>Deudores Comerciales y Otras Cunetas por Cobrar Corrientes</t>
  </si>
  <si>
    <t>Cuentas por Cobrar a Entidades Relacionadas, Corriente</t>
  </si>
  <si>
    <t>Inventarios Corrientes</t>
  </si>
  <si>
    <t>Propiedades, Planta y Equipo</t>
  </si>
  <si>
    <t>Otros Pasivos Corrientes</t>
  </si>
  <si>
    <t>Otros Pasivos no Corrientes</t>
  </si>
  <si>
    <t>Participaciones No Controladoras</t>
  </si>
  <si>
    <t>Pasivos y Patrimonio</t>
  </si>
  <si>
    <t>Patrimonio Controladora</t>
  </si>
  <si>
    <t>RESUMEN ESTADOS DE SITUACIÓN FINANCIERA</t>
  </si>
  <si>
    <t>Transactional Business</t>
  </si>
  <si>
    <t>Otros Gastos</t>
  </si>
  <si>
    <t>Otras Gastos</t>
  </si>
  <si>
    <t>Nota: Cifras históricas reportadas a cada trimestre.</t>
  </si>
  <si>
    <t>2T24</t>
  </si>
  <si>
    <t>3T24</t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</si>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</sst>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</numFmts>
  <fonts count="38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"/>
    </font>
    <font>
      <sz val="6"/>
      <color indexed="56"/>
      <name val="Roboto Light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8" fontId="14" fillId="0" borderId="0"/>
    <xf numFmtId="164" fontId="3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167" fontId="15" fillId="0" borderId="0" xfId="0" applyNumberFormat="1" applyFont="1"/>
    <xf numFmtId="3" fontId="15" fillId="0" borderId="0" xfId="0" applyNumberFormat="1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3" fontId="15" fillId="0" borderId="0" xfId="0" applyNumberFormat="1" applyFont="1" applyAlignment="1">
      <alignment horizontal="right" indent="1"/>
    </xf>
    <xf numFmtId="0" fontId="23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6" fontId="2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167" fontId="15" fillId="2" borderId="0" xfId="0" applyNumberFormat="1" applyFont="1" applyFill="1" applyAlignment="1">
      <alignment horizontal="right" indent="1"/>
    </xf>
    <xf numFmtId="169" fontId="15" fillId="0" borderId="0" xfId="0" applyNumberFormat="1" applyFont="1" applyAlignment="1">
      <alignment horizontal="right" indent="1"/>
    </xf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167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167" fontId="15" fillId="0" borderId="2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0" fontId="19" fillId="4" borderId="3" xfId="0" applyFont="1" applyFill="1" applyBorder="1" applyAlignment="1">
      <alignment horizontal="left" vertical="center" wrapText="1"/>
    </xf>
    <xf numFmtId="167" fontId="19" fillId="4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7" fontId="19" fillId="4" borderId="0" xfId="0" applyNumberFormat="1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167" fontId="26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9" fillId="5" borderId="0" xfId="0" applyFont="1" applyFill="1" applyAlignment="1">
      <alignment horizontal="right" vertical="center"/>
    </xf>
    <xf numFmtId="167" fontId="32" fillId="0" borderId="0" xfId="0" applyNumberFormat="1" applyFont="1" applyAlignment="1">
      <alignment horizontal="right" indent="1"/>
    </xf>
    <xf numFmtId="0" fontId="15" fillId="3" borderId="0" xfId="0" applyFont="1" applyFill="1"/>
    <xf numFmtId="167" fontId="26" fillId="0" borderId="0" xfId="0" applyNumberFormat="1" applyFont="1" applyAlignment="1">
      <alignment vertical="center"/>
    </xf>
    <xf numFmtId="0" fontId="33" fillId="0" borderId="0" xfId="0" applyFont="1"/>
    <xf numFmtId="0" fontId="35" fillId="0" borderId="0" xfId="0" applyFont="1"/>
    <xf numFmtId="167" fontId="35" fillId="0" borderId="0" xfId="0" applyNumberFormat="1" applyFont="1"/>
    <xf numFmtId="167" fontId="36" fillId="0" borderId="0" xfId="0" applyNumberFormat="1" applyFont="1"/>
    <xf numFmtId="169" fontId="35" fillId="0" borderId="0" xfId="0" applyNumberFormat="1" applyFont="1"/>
    <xf numFmtId="164" fontId="15" fillId="0" borderId="0" xfId="4" applyFont="1" applyAlignment="1">
      <alignment horizontal="right" indent="1"/>
    </xf>
    <xf numFmtId="0" fontId="1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167" fontId="35" fillId="0" borderId="0" xfId="0" applyNumberFormat="1" applyFont="1" applyFill="1"/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2">
    <dxf>
      <fill>
        <patternFill>
          <bgColor rgb="FFFF3737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1" t="s">
        <v>65</v>
      </c>
      <c r="B29" s="101"/>
      <c r="C29" s="101"/>
      <c r="D29" s="101"/>
      <c r="E29" s="101"/>
      <c r="F29" s="101"/>
      <c r="G29" s="101"/>
    </row>
    <row r="30" spans="1:13" ht="16.5" customHeight="1" x14ac:dyDescent="0.35">
      <c r="A30" s="101" t="s">
        <v>66</v>
      </c>
      <c r="B30" s="101"/>
      <c r="C30" s="101"/>
      <c r="D30" s="101"/>
      <c r="E30" s="101"/>
      <c r="F30" s="101"/>
      <c r="G30" s="101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O61"/>
  <sheetViews>
    <sheetView showGridLines="0" tabSelected="1" zoomScale="70" zoomScaleNormal="70" zoomScaleSheetLayoutView="80" workbookViewId="0">
      <pane xSplit="1" topLeftCell="AZ1" activePane="topRight" state="frozenSplit"/>
      <selection activeCell="N35" sqref="N35"/>
      <selection pane="topRight" activeCell="BR48" sqref="BR48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16384" width="11" style="31"/>
  </cols>
  <sheetData>
    <row r="1" spans="1:67" ht="18" x14ac:dyDescent="0.35">
      <c r="A1" s="69" t="s">
        <v>21</v>
      </c>
    </row>
    <row r="2" spans="1:67" x14ac:dyDescent="0.35">
      <c r="A2" s="32"/>
    </row>
    <row r="3" spans="1:67" ht="36" x14ac:dyDescent="0.35">
      <c r="A3" s="88" t="s">
        <v>206</v>
      </c>
    </row>
    <row r="4" spans="1:67" x14ac:dyDescent="0.35">
      <c r="A4" s="33" t="s">
        <v>86</v>
      </c>
    </row>
    <row r="5" spans="1:67" x14ac:dyDescent="0.35">
      <c r="A5" s="33"/>
    </row>
    <row r="6" spans="1:67" s="34" customFormat="1" x14ac:dyDescent="0.35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96</v>
      </c>
      <c r="H6" s="90" t="s">
        <v>97</v>
      </c>
      <c r="I6" s="90" t="s">
        <v>98</v>
      </c>
      <c r="J6" s="90" t="s">
        <v>99</v>
      </c>
      <c r="K6" s="90" t="s">
        <v>100</v>
      </c>
      <c r="L6" s="90" t="s">
        <v>101</v>
      </c>
      <c r="M6" s="90" t="s">
        <v>102</v>
      </c>
      <c r="N6" s="90" t="s">
        <v>103</v>
      </c>
      <c r="O6" s="90" t="s">
        <v>104</v>
      </c>
      <c r="P6" s="90" t="s">
        <v>105</v>
      </c>
      <c r="Q6" s="90" t="s">
        <v>106</v>
      </c>
      <c r="R6" s="90" t="s">
        <v>107</v>
      </c>
      <c r="S6" s="90" t="s">
        <v>108</v>
      </c>
      <c r="T6" s="90" t="s">
        <v>109</v>
      </c>
      <c r="U6" s="90" t="s">
        <v>110</v>
      </c>
      <c r="V6" s="90" t="s">
        <v>111</v>
      </c>
      <c r="W6" s="90" t="s">
        <v>112</v>
      </c>
      <c r="X6" s="90" t="s">
        <v>113</v>
      </c>
      <c r="Y6" s="90" t="s">
        <v>114</v>
      </c>
      <c r="Z6" s="90" t="s">
        <v>115</v>
      </c>
      <c r="AA6" s="90" t="s">
        <v>116</v>
      </c>
      <c r="AB6" s="90" t="s">
        <v>117</v>
      </c>
      <c r="AC6" s="90" t="s">
        <v>118</v>
      </c>
      <c r="AD6" s="90" t="s">
        <v>119</v>
      </c>
      <c r="AE6" s="90" t="s">
        <v>120</v>
      </c>
      <c r="AF6" s="90" t="s">
        <v>121</v>
      </c>
      <c r="AG6" s="90" t="s">
        <v>122</v>
      </c>
      <c r="AH6" s="90" t="s">
        <v>123</v>
      </c>
      <c r="AI6" s="90" t="s">
        <v>124</v>
      </c>
      <c r="AJ6" s="90" t="s">
        <v>125</v>
      </c>
      <c r="AK6" s="90" t="s">
        <v>126</v>
      </c>
      <c r="AL6" s="90" t="s">
        <v>143</v>
      </c>
      <c r="AM6" s="90" t="s">
        <v>144</v>
      </c>
      <c r="AN6" s="90" t="s">
        <v>145</v>
      </c>
      <c r="AO6" s="90" t="s">
        <v>146</v>
      </c>
      <c r="AP6" s="90" t="s">
        <v>147</v>
      </c>
      <c r="AQ6" s="90" t="s">
        <v>148</v>
      </c>
      <c r="AR6" s="90" t="s">
        <v>149</v>
      </c>
      <c r="AS6" s="90" t="s">
        <v>150</v>
      </c>
      <c r="AT6" s="90" t="s">
        <v>151</v>
      </c>
      <c r="AU6" s="90" t="s">
        <v>152</v>
      </c>
      <c r="AV6" s="90" t="s">
        <v>153</v>
      </c>
      <c r="AW6" s="90" t="s">
        <v>154</v>
      </c>
      <c r="AX6" s="90" t="s">
        <v>163</v>
      </c>
      <c r="AY6" s="90" t="s">
        <v>164</v>
      </c>
      <c r="AZ6" s="90" t="s">
        <v>165</v>
      </c>
      <c r="BA6" s="90" t="s">
        <v>166</v>
      </c>
      <c r="BB6" s="90" t="s">
        <v>173</v>
      </c>
      <c r="BC6" s="90" t="s">
        <v>175</v>
      </c>
      <c r="BD6" s="90" t="s">
        <v>176</v>
      </c>
      <c r="BE6" s="90" t="s">
        <v>177</v>
      </c>
      <c r="BF6" s="90" t="s">
        <v>178</v>
      </c>
      <c r="BG6" s="90" t="s">
        <v>179</v>
      </c>
      <c r="BH6" s="90" t="s">
        <v>183</v>
      </c>
      <c r="BI6" s="90" t="s">
        <v>184</v>
      </c>
      <c r="BJ6" s="90" t="s">
        <v>185</v>
      </c>
      <c r="BK6" s="90" t="s">
        <v>185</v>
      </c>
      <c r="BL6" s="90" t="s">
        <v>211</v>
      </c>
      <c r="BM6" s="90" t="s">
        <v>212</v>
      </c>
      <c r="BN6" s="90" t="s">
        <v>213</v>
      </c>
      <c r="BO6" s="90" t="s">
        <v>214</v>
      </c>
    </row>
    <row r="7" spans="1:67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7" s="34" customFormat="1" x14ac:dyDescent="0.35">
      <c r="A8" s="81" t="s">
        <v>94</v>
      </c>
      <c r="B8" s="82">
        <f>SUM(B10:B18)</f>
        <v>371560.515075</v>
      </c>
      <c r="C8" s="82">
        <f t="shared" ref="C8:I8" si="0">SUM(C10:C18)</f>
        <v>365318.18895400001</v>
      </c>
      <c r="D8" s="82">
        <f t="shared" si="0"/>
        <v>374184.13339199999</v>
      </c>
      <c r="E8" s="82">
        <f t="shared" si="0"/>
        <v>453282.39</v>
      </c>
      <c r="F8" s="82">
        <f t="shared" si="0"/>
        <v>468458.1449999999</v>
      </c>
      <c r="G8" s="82">
        <f t="shared" si="0"/>
        <v>496909.37496699998</v>
      </c>
      <c r="H8" s="82">
        <f t="shared" si="0"/>
        <v>506897.70370616636</v>
      </c>
      <c r="I8" s="82">
        <f t="shared" si="0"/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  <c r="BH8" s="82">
        <v>1279919.6604470001</v>
      </c>
      <c r="BI8" s="82">
        <v>1508284.141109</v>
      </c>
      <c r="BJ8" s="82">
        <v>1525211.9256539999</v>
      </c>
      <c r="BK8" s="82">
        <v>1525211.9256539999</v>
      </c>
      <c r="BL8" s="82">
        <v>1409171.563821</v>
      </c>
      <c r="BM8" s="82">
        <v>1338430.5170460001</v>
      </c>
      <c r="BN8" s="82">
        <v>1508284.141109</v>
      </c>
      <c r="BO8" s="82">
        <v>1416596.800724</v>
      </c>
    </row>
    <row r="9" spans="1:67" s="34" customFormat="1" x14ac:dyDescent="0.35">
      <c r="A9" s="38" t="s">
        <v>161</v>
      </c>
      <c r="B9" s="39">
        <f>SUM(B10:B14)</f>
        <v>174448.976</v>
      </c>
      <c r="C9" s="39">
        <f t="shared" ref="C9:H9" si="1">SUM(C10:C14)</f>
        <v>173892.76479799999</v>
      </c>
      <c r="D9" s="39">
        <f t="shared" si="1"/>
        <v>180984.016046</v>
      </c>
      <c r="E9" s="39">
        <f t="shared" si="1"/>
        <v>252734.842</v>
      </c>
      <c r="F9" s="39">
        <f t="shared" si="1"/>
        <v>267401.43599999999</v>
      </c>
      <c r="G9" s="39">
        <f t="shared" si="1"/>
        <v>258981.264077</v>
      </c>
      <c r="H9" s="39">
        <f t="shared" si="1"/>
        <v>263747.49873799999</v>
      </c>
      <c r="I9" s="39">
        <f>SUM(I10:I14)</f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828079.87636700005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  <c r="BO9" s="39">
        <v>746377.66890399996</v>
      </c>
    </row>
    <row r="10" spans="1:67" x14ac:dyDescent="0.35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143982.05372200001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  <c r="BO10" s="30">
        <v>172003.50392399999</v>
      </c>
    </row>
    <row r="11" spans="1:67" x14ac:dyDescent="0.35">
      <c r="A11" s="40" t="s">
        <v>197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515098.82795599999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  <c r="BO11" s="30">
        <v>396557.67960500001</v>
      </c>
    </row>
    <row r="12" spans="1:67" x14ac:dyDescent="0.35">
      <c r="A12" s="40" t="s">
        <v>198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1067.382869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  <c r="BO12" s="30">
        <v>1040.7650920000001</v>
      </c>
    </row>
    <row r="13" spans="1:67" x14ac:dyDescent="0.35">
      <c r="A13" s="40" t="s">
        <v>199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84994.318482000002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  <c r="BO13" s="30">
        <v>90373.664401000002</v>
      </c>
    </row>
    <row r="14" spans="1:67" x14ac:dyDescent="0.35">
      <c r="A14" s="40" t="s">
        <v>159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82937.293338999996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  <c r="BO14" s="30">
        <v>86402.055882000001</v>
      </c>
    </row>
    <row r="15" spans="1:67" x14ac:dyDescent="0.35">
      <c r="A15" s="40" t="s">
        <v>200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129956.95591999999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  <c r="BO15" s="30">
        <v>130224.594379</v>
      </c>
    </row>
    <row r="16" spans="1:67" x14ac:dyDescent="0.35">
      <c r="A16" s="40" t="s">
        <v>90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2316.062817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  <c r="BO16" s="30">
        <v>2303.5639329999999</v>
      </c>
    </row>
    <row r="17" spans="1:67" x14ac:dyDescent="0.35">
      <c r="A17" s="40" t="s">
        <v>91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264344.570634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  <c r="BO17" s="30">
        <v>267273.28047200001</v>
      </c>
    </row>
    <row r="18" spans="1:67" x14ac:dyDescent="0.35">
      <c r="A18" s="40" t="s">
        <v>158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283586.67537000001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  <c r="BO18" s="30">
        <v>270417.69303700002</v>
      </c>
    </row>
    <row r="19" spans="1:67" s="34" customFormat="1" x14ac:dyDescent="0.35">
      <c r="A19" s="81" t="s">
        <v>37</v>
      </c>
      <c r="B19" s="82">
        <f t="shared" ref="B19:I19" si="2">SUM(B21:B24)</f>
        <v>105751.353</v>
      </c>
      <c r="C19" s="82">
        <f t="shared" si="2"/>
        <v>103339.611078</v>
      </c>
      <c r="D19" s="82">
        <f>SUM(D21:D24)</f>
        <v>101719.093368</v>
      </c>
      <c r="E19" s="82">
        <f t="shared" si="2"/>
        <v>166294.09</v>
      </c>
      <c r="F19" s="82">
        <f t="shared" si="2"/>
        <v>172697.30800000002</v>
      </c>
      <c r="G19" s="82">
        <f t="shared" si="2"/>
        <v>191382.70016100002</v>
      </c>
      <c r="H19" s="82">
        <f t="shared" si="2"/>
        <v>210959.03258300002</v>
      </c>
      <c r="I19" s="82">
        <f t="shared" si="2"/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  <c r="BH19" s="82">
        <v>690353.14375299995</v>
      </c>
      <c r="BI19" s="82">
        <v>910012.12294999999</v>
      </c>
      <c r="BJ19" s="82">
        <v>877712.85494600004</v>
      </c>
      <c r="BK19" s="82">
        <v>877712.85494600004</v>
      </c>
      <c r="BL19" s="82">
        <v>819767.715723</v>
      </c>
      <c r="BM19" s="82">
        <v>768169.70131899999</v>
      </c>
      <c r="BN19" s="82">
        <v>910012.12294999999</v>
      </c>
      <c r="BO19" s="82">
        <v>815673.66044899996</v>
      </c>
    </row>
    <row r="20" spans="1:67" s="34" customFormat="1" x14ac:dyDescent="0.35">
      <c r="A20" s="38" t="s">
        <v>162</v>
      </c>
      <c r="B20" s="39">
        <f t="shared" ref="B20:I20" si="3">B21+B22</f>
        <v>77766.896999999997</v>
      </c>
      <c r="C20" s="39">
        <f t="shared" si="3"/>
        <v>76758.650278999994</v>
      </c>
      <c r="D20" s="39">
        <f t="shared" si="3"/>
        <v>75607.512046999997</v>
      </c>
      <c r="E20" s="39">
        <f t="shared" si="3"/>
        <v>77867.567999999999</v>
      </c>
      <c r="F20" s="39">
        <f t="shared" si="3"/>
        <v>83893.546000000002</v>
      </c>
      <c r="G20" s="39">
        <f t="shared" si="3"/>
        <v>98726.910279999996</v>
      </c>
      <c r="H20" s="39">
        <f t="shared" si="3"/>
        <v>116225.36756100001</v>
      </c>
      <c r="I20" s="39">
        <f t="shared" si="3"/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530467.94806900003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  <c r="BO20" s="39">
        <v>444655.59902600001</v>
      </c>
    </row>
    <row r="21" spans="1:67" x14ac:dyDescent="0.35">
      <c r="A21" s="40" t="s">
        <v>92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80429.499005999998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  <c r="BO21" s="30">
        <v>77343.463493999996</v>
      </c>
    </row>
    <row r="22" spans="1:67" x14ac:dyDescent="0.35">
      <c r="A22" s="40" t="s">
        <v>201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450038.44906299998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  <c r="BO22" s="30">
        <v>367312.13553199999</v>
      </c>
    </row>
    <row r="23" spans="1:67" x14ac:dyDescent="0.35">
      <c r="A23" s="40" t="s">
        <v>93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253872.855774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  <c r="BO23" s="30">
        <v>252987.30308799999</v>
      </c>
    </row>
    <row r="24" spans="1:67" x14ac:dyDescent="0.35">
      <c r="A24" s="40" t="s">
        <v>202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125671.319107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  <c r="BO24" s="30">
        <v>118030.75833500001</v>
      </c>
    </row>
    <row r="25" spans="1:67" x14ac:dyDescent="0.35">
      <c r="A25" s="40" t="s">
        <v>203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17504.338456000001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  <c r="BO25" s="30">
        <v>17227.690140999999</v>
      </c>
    </row>
    <row r="26" spans="1:67" s="34" customFormat="1" x14ac:dyDescent="0.35">
      <c r="A26" s="38" t="s">
        <v>205</v>
      </c>
      <c r="B26" s="39">
        <f t="shared" ref="B26:I26" si="4">B8-B19-B25</f>
        <v>262377.700075</v>
      </c>
      <c r="C26" s="39">
        <f t="shared" si="4"/>
        <v>258744.52091800002</v>
      </c>
      <c r="D26" s="39">
        <f>D8-D19-D25</f>
        <v>269039.23996099998</v>
      </c>
      <c r="E26" s="39">
        <f t="shared" si="4"/>
        <v>283472.28300000005</v>
      </c>
      <c r="F26" s="39">
        <f t="shared" si="4"/>
        <v>292686.60999999987</v>
      </c>
      <c r="G26" s="39">
        <f t="shared" si="4"/>
        <v>302324.92312099994</v>
      </c>
      <c r="H26" s="39">
        <f t="shared" si="4"/>
        <v>292474.563593</v>
      </c>
      <c r="I26" s="39">
        <f t="shared" si="4"/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580767.679703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  <c r="BO26" s="39">
        <v>583695.45013500005</v>
      </c>
    </row>
    <row r="27" spans="1:67" s="34" customFormat="1" x14ac:dyDescent="0.35">
      <c r="A27" s="81" t="s">
        <v>204</v>
      </c>
      <c r="B27" s="82">
        <f t="shared" ref="B27:I27" si="5">B19+B26+B25</f>
        <v>371560.515075</v>
      </c>
      <c r="C27" s="82">
        <f t="shared" si="5"/>
        <v>365318.18895400001</v>
      </c>
      <c r="D27" s="82">
        <f>D19+D26+D25</f>
        <v>374184.13339199999</v>
      </c>
      <c r="E27" s="82">
        <f t="shared" si="5"/>
        <v>453282.39</v>
      </c>
      <c r="F27" s="82">
        <f t="shared" si="5"/>
        <v>468458.1449999999</v>
      </c>
      <c r="G27" s="82">
        <f t="shared" si="5"/>
        <v>496909.37496699998</v>
      </c>
      <c r="H27" s="82">
        <f t="shared" si="5"/>
        <v>506897.70370616636</v>
      </c>
      <c r="I27" s="82">
        <f t="shared" si="5"/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f>M19+M25+M26</f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  <c r="BH27" s="82">
        <v>1279919.6604470001</v>
      </c>
      <c r="BI27" s="82">
        <f>+BI26+BI25+BI19</f>
        <v>1508284.141109</v>
      </c>
      <c r="BJ27" s="82">
        <v>1525211.9256540001</v>
      </c>
      <c r="BK27" s="82">
        <v>1525211.9256540001</v>
      </c>
      <c r="BL27" s="82">
        <v>1409171.563821</v>
      </c>
      <c r="BM27" s="82">
        <v>1338430.5170459999</v>
      </c>
      <c r="BN27" s="82">
        <v>1508284.141109</v>
      </c>
      <c r="BO27" s="82">
        <f>+BO26+BO25+BO19</f>
        <v>1416596.800725</v>
      </c>
    </row>
    <row r="28" spans="1:67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</row>
    <row r="29" spans="1:67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</row>
    <row r="30" spans="1:67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ignoredErrors>
    <ignoredError sqref="B19:I19 B9:I9" formulaRange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22"/>
  <sheetViews>
    <sheetView showGridLines="0" zoomScale="60" zoomScaleNormal="60" zoomScaleSheetLayoutView="30" workbookViewId="0">
      <pane xSplit="1" ySplit="7" topLeftCell="AH8" activePane="bottomRight" state="frozen"/>
      <selection activeCell="N35" sqref="N35"/>
      <selection pane="topRight" activeCell="N35" sqref="N35"/>
      <selection pane="bottomLeft" activeCell="N35" sqref="N35"/>
      <selection pane="bottomRight" activeCell="BB20" sqref="BB20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4" width="8.9140625" style="31" bestFit="1" customWidth="1"/>
    <col min="55" max="16384" width="11" style="31"/>
  </cols>
  <sheetData>
    <row r="1" spans="1:54" ht="25.5" customHeight="1" x14ac:dyDescent="0.35">
      <c r="A1" s="83" t="s">
        <v>21</v>
      </c>
    </row>
    <row r="2" spans="1:54" ht="16.5" customHeight="1" x14ac:dyDescent="0.35">
      <c r="A2" s="70"/>
    </row>
    <row r="3" spans="1:54" ht="54" x14ac:dyDescent="0.35">
      <c r="A3" s="88" t="s">
        <v>186</v>
      </c>
    </row>
    <row r="4" spans="1:54" x14ac:dyDescent="0.35">
      <c r="A4" s="33" t="s">
        <v>87</v>
      </c>
    </row>
    <row r="5" spans="1:54" x14ac:dyDescent="0.35">
      <c r="A5" s="33"/>
      <c r="AP5" s="94"/>
      <c r="AQ5" s="94"/>
      <c r="AR5" s="94"/>
      <c r="AS5" s="94"/>
    </row>
    <row r="6" spans="1:54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  <c r="AV6" s="90" t="s">
        <v>183</v>
      </c>
      <c r="AW6" s="90" t="s">
        <v>184</v>
      </c>
      <c r="AX6" s="90" t="s">
        <v>185</v>
      </c>
      <c r="AY6" s="90" t="s">
        <v>211</v>
      </c>
      <c r="AZ6" s="90" t="s">
        <v>212</v>
      </c>
      <c r="BA6" s="90" t="s">
        <v>213</v>
      </c>
      <c r="BB6" s="90" t="s">
        <v>214</v>
      </c>
    </row>
    <row r="7" spans="1:54" ht="16.5" customHeight="1" x14ac:dyDescent="0.35">
      <c r="AL7" s="48"/>
      <c r="AM7" s="48"/>
      <c r="AN7" s="48"/>
    </row>
    <row r="8" spans="1:54" x14ac:dyDescent="0.3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4" s="34" customFormat="1" x14ac:dyDescent="0.35">
      <c r="A9" s="44" t="s">
        <v>189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  <c r="BB9" s="30">
        <v>358204.663</v>
      </c>
    </row>
    <row r="10" spans="1:54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-307338.13299999997</v>
      </c>
      <c r="AY10" s="72">
        <v>-320170.77328735997</v>
      </c>
      <c r="AZ10" s="72">
        <v>-299300.35680942395</v>
      </c>
      <c r="BA10" s="72">
        <v>-390997.27495121607</v>
      </c>
      <c r="BB10" s="72">
        <v>-310116.27500000002</v>
      </c>
    </row>
    <row r="11" spans="1:54" s="34" customFormat="1" x14ac:dyDescent="0.35">
      <c r="A11" s="86" t="s">
        <v>155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3">
        <v>45838.918059999996</v>
      </c>
      <c r="AP11" s="87">
        <v>38288.285824999999</v>
      </c>
      <c r="AQ11" s="87">
        <v>41883.121635000018</v>
      </c>
      <c r="AR11" s="87">
        <v>44609.985291999968</v>
      </c>
      <c r="AS11" s="87">
        <v>53427.091038999904</v>
      </c>
      <c r="AT11" s="87">
        <v>44216.280972999986</v>
      </c>
      <c r="AU11" s="87">
        <v>46045.010476000054</v>
      </c>
      <c r="AV11" s="87">
        <v>47796.339342000021</v>
      </c>
      <c r="AW11" s="93">
        <v>63152.847385999979</v>
      </c>
      <c r="AX11" s="93">
        <v>52140.851000000024</v>
      </c>
      <c r="AY11" s="93">
        <v>47315.412712640071</v>
      </c>
      <c r="AZ11" s="93">
        <v>50863.356190575927</v>
      </c>
      <c r="BA11" s="93">
        <v>73963.700048784027</v>
      </c>
      <c r="BB11" s="93">
        <v>48088.387999999977</v>
      </c>
    </row>
    <row r="12" spans="1:54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x14ac:dyDescent="0.35">
      <c r="A13" s="44" t="s">
        <v>190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  <c r="BB13" s="30">
        <v>757.14200000000005</v>
      </c>
    </row>
    <row r="14" spans="1:54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-30580.738000000001</v>
      </c>
      <c r="AY14" s="30">
        <v>-33535.161882640001</v>
      </c>
      <c r="AZ14" s="30">
        <v>-32134.067696576003</v>
      </c>
      <c r="BA14" s="30">
        <v>-37499.112569783996</v>
      </c>
      <c r="BB14" s="30">
        <v>-34611.902000000002</v>
      </c>
    </row>
    <row r="15" spans="1:54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  <c r="BB15" s="30">
        <v>4640.1880000000001</v>
      </c>
    </row>
    <row r="16" spans="1:54" x14ac:dyDescent="0.35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  <c r="BB16" s="30">
        <v>-10991.674999999999</v>
      </c>
    </row>
    <row r="17" spans="1:54" x14ac:dyDescent="0.35">
      <c r="A17" s="50" t="s">
        <v>191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  <c r="BB17" s="30">
        <v>-184.44800000000001</v>
      </c>
    </row>
    <row r="18" spans="1:54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  <c r="BB18" s="30">
        <v>226.017</v>
      </c>
    </row>
    <row r="19" spans="1:54" x14ac:dyDescent="0.35">
      <c r="A19" s="73" t="s">
        <v>209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  <c r="BB19" s="72">
        <v>-1487.154</v>
      </c>
    </row>
    <row r="20" spans="1:54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-40498.451999999997</v>
      </c>
      <c r="AY20" s="39">
        <v>-41670.227999999996</v>
      </c>
      <c r="AZ20" s="39">
        <v>-42685.524000000005</v>
      </c>
      <c r="BA20" s="39">
        <v>-46515.64899999999</v>
      </c>
      <c r="BB20" s="39">
        <v>-41468.851999999999</v>
      </c>
    </row>
    <row r="21" spans="1:54" x14ac:dyDescent="0.35">
      <c r="A21" s="50" t="s">
        <v>192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  <c r="BB21" s="30">
        <v>6619.5360000000001</v>
      </c>
    </row>
    <row r="22" spans="1:54" s="34" customFormat="1" x14ac:dyDescent="0.35">
      <c r="A22" s="73" t="s">
        <v>193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  <c r="BB22" s="72">
        <v>-1513.93</v>
      </c>
    </row>
    <row r="23" spans="1:54" ht="29" x14ac:dyDescent="0.35">
      <c r="A23" s="38" t="s">
        <v>194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  <c r="BB23" s="39">
        <v>5105.6059999999998</v>
      </c>
    </row>
    <row r="24" spans="1:54" s="34" customFormat="1" x14ac:dyDescent="0.35">
      <c r="A24" s="73" t="s">
        <v>195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  <c r="BB24" s="72">
        <v>-46.734999999999999</v>
      </c>
    </row>
    <row r="25" spans="1:54" ht="29" x14ac:dyDescent="0.35">
      <c r="A25" s="84" t="s">
        <v>196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  <c r="AV25" s="85">
        <v>5945.1450000000004</v>
      </c>
      <c r="AW25" s="85">
        <v>15811.421000000002</v>
      </c>
      <c r="AX25" s="85">
        <v>4379.5959999999995</v>
      </c>
      <c r="AY25" s="85">
        <v>2467.0430000000006</v>
      </c>
      <c r="AZ25" s="85">
        <v>8151.5320000000002</v>
      </c>
      <c r="BA25" s="85">
        <v>16902.576000000001</v>
      </c>
      <c r="BB25" s="85">
        <v>5152.3410000000003</v>
      </c>
    </row>
    <row r="26" spans="1:54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4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4" ht="12" customHeight="1" x14ac:dyDescent="0.45">
      <c r="A28" s="53"/>
    </row>
    <row r="29" spans="1:54" ht="36" x14ac:dyDescent="0.35">
      <c r="A29" s="88" t="s">
        <v>187</v>
      </c>
    </row>
    <row r="30" spans="1:54" ht="15.5" x14ac:dyDescent="0.35">
      <c r="A30" s="43" t="s">
        <v>87</v>
      </c>
    </row>
    <row r="31" spans="1:54" ht="15.5" x14ac:dyDescent="0.35">
      <c r="A31" s="43"/>
    </row>
    <row r="32" spans="1:54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  <c r="AV32" s="90" t="s">
        <v>183</v>
      </c>
      <c r="AW32" s="90" t="s">
        <v>184</v>
      </c>
      <c r="AX32" s="90" t="s">
        <v>185</v>
      </c>
      <c r="AY32" s="90" t="s">
        <v>211</v>
      </c>
      <c r="AZ32" s="90" t="s">
        <v>212</v>
      </c>
      <c r="BA32" s="90" t="s">
        <v>213</v>
      </c>
      <c r="BB32" s="90" t="s">
        <v>214</v>
      </c>
    </row>
    <row r="33" spans="1:57" x14ac:dyDescent="0.35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</row>
    <row r="34" spans="1:57" x14ac:dyDescent="0.35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204631.74548599997</v>
      </c>
      <c r="AY34" s="39">
        <v>203667.34927300003</v>
      </c>
      <c r="AZ34" s="39">
        <v>197465.74915799993</v>
      </c>
      <c r="BA34" s="39">
        <v>267198.28984599997</v>
      </c>
      <c r="BB34" s="39">
        <v>222101.61208900003</v>
      </c>
    </row>
    <row r="35" spans="1:57" x14ac:dyDescent="0.35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52546.180508999983</v>
      </c>
      <c r="AY35" s="30">
        <v>48173.866436999982</v>
      </c>
      <c r="AZ35" s="30">
        <v>50322.81220700001</v>
      </c>
      <c r="BA35" s="30">
        <v>59949.383724000028</v>
      </c>
      <c r="BB35" s="30">
        <v>49570.603270000007</v>
      </c>
    </row>
    <row r="36" spans="1:57" x14ac:dyDescent="0.35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21885.296036000007</v>
      </c>
      <c r="AY36" s="30">
        <v>29644.379394000007</v>
      </c>
      <c r="AZ36" s="30">
        <v>33444.230663999973</v>
      </c>
      <c r="BA36" s="30">
        <v>38323.496577000129</v>
      </c>
      <c r="BB36" s="30">
        <v>26116.002692000002</v>
      </c>
    </row>
    <row r="37" spans="1:57" x14ac:dyDescent="0.35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130200.26894099999</v>
      </c>
      <c r="AY37" s="30">
        <v>125849.10344200002</v>
      </c>
      <c r="AZ37" s="30">
        <v>113698.70628699995</v>
      </c>
      <c r="BA37" s="30">
        <v>168925.40954499983</v>
      </c>
      <c r="BB37" s="30">
        <v>146415.00612700003</v>
      </c>
    </row>
    <row r="38" spans="1:5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-173286.16866975193</v>
      </c>
      <c r="AY38" s="66">
        <v>-176929.02320170123</v>
      </c>
      <c r="AZ38" s="66">
        <v>-167921.55698351969</v>
      </c>
      <c r="BA38" s="66">
        <v>-226659.74203402709</v>
      </c>
      <c r="BB38" s="66">
        <v>-191577.90085499999</v>
      </c>
      <c r="BE38" s="42"/>
    </row>
    <row r="39" spans="1:57" x14ac:dyDescent="0.35">
      <c r="A39" s="54" t="s">
        <v>155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31345.576816248038</v>
      </c>
      <c r="AY39" s="39">
        <v>26738.326071298798</v>
      </c>
      <c r="AZ39" s="39">
        <v>29544.192174480238</v>
      </c>
      <c r="BA39" s="39">
        <v>40538.54781197288</v>
      </c>
      <c r="BB39" s="39">
        <v>30523.711234000046</v>
      </c>
    </row>
    <row r="40" spans="1:5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-17053.399094247998</v>
      </c>
      <c r="AY40" s="66">
        <v>-19427.139512298771</v>
      </c>
      <c r="AZ40" s="66">
        <v>-18394.250764480308</v>
      </c>
      <c r="BA40" s="66">
        <v>-23441.720071972919</v>
      </c>
      <c r="BB40" s="66">
        <v>-20799.011621000001</v>
      </c>
    </row>
    <row r="41" spans="1:57" x14ac:dyDescent="0.35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14292.17772200004</v>
      </c>
      <c r="AY41" s="39">
        <v>7311.186559000027</v>
      </c>
      <c r="AZ41" s="39">
        <v>11149.94140999993</v>
      </c>
      <c r="BA41" s="39">
        <v>17096.827739999961</v>
      </c>
      <c r="BB41" s="39">
        <v>9724.6996130000443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  <c r="BB42" s="39">
        <v>17037.471306000058</v>
      </c>
    </row>
    <row r="43" spans="1:57" x14ac:dyDescent="0.35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  <c r="BB43" s="57">
        <v>4.3999999999999997E-2</v>
      </c>
    </row>
    <row r="44" spans="1:57" x14ac:dyDescent="0.35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  <c r="BB44" s="57">
        <v>7.6999999999999999E-2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</row>
    <row r="46" spans="1:57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</row>
    <row r="47" spans="1:57" x14ac:dyDescent="0.35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29286.270419000004</v>
      </c>
      <c r="BA47" s="39">
        <v>42492.179094000006</v>
      </c>
      <c r="BB47" s="39">
        <v>29657.132880999994</v>
      </c>
    </row>
    <row r="48" spans="1:57" x14ac:dyDescent="0.35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10433.740302</v>
      </c>
      <c r="AY48" s="30">
        <v>8695.6947359999995</v>
      </c>
      <c r="AZ48" s="30">
        <v>9004.6974360000022</v>
      </c>
      <c r="BA48" s="30">
        <v>10540.660717000001</v>
      </c>
      <c r="BB48" s="30">
        <v>11944.573999</v>
      </c>
    </row>
    <row r="49" spans="1:54" x14ac:dyDescent="0.35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19207.891090999998</v>
      </c>
      <c r="AY49" s="30">
        <v>24745.669045999999</v>
      </c>
      <c r="AZ49" s="30">
        <v>20281.572983000002</v>
      </c>
      <c r="BA49" s="30">
        <v>31951.518377000008</v>
      </c>
      <c r="BB49" s="30">
        <v>17712.558881999994</v>
      </c>
    </row>
    <row r="50" spans="1:54" x14ac:dyDescent="0.35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</row>
    <row r="51" spans="1:54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-24206.761261000003</v>
      </c>
      <c r="AY51" s="72">
        <v>-27821.499838000003</v>
      </c>
      <c r="AZ51" s="72">
        <v>-23911.889507</v>
      </c>
      <c r="BA51" s="72">
        <v>-34196.387807999999</v>
      </c>
      <c r="BB51" s="72">
        <v>-24082.225334999996</v>
      </c>
    </row>
    <row r="52" spans="1:54" x14ac:dyDescent="0.35">
      <c r="A52" s="54" t="s">
        <v>155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5434.8701319999964</v>
      </c>
      <c r="AY52" s="39">
        <v>5619.863943999997</v>
      </c>
      <c r="AZ52" s="39">
        <v>5374.3809120000042</v>
      </c>
      <c r="BA52" s="39">
        <v>8295.7912860000069</v>
      </c>
      <c r="BB52" s="39">
        <v>5574.9075459999985</v>
      </c>
    </row>
    <row r="53" spans="1:54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-3297.0993310000003</v>
      </c>
      <c r="AY53" s="72">
        <v>-3448.1292380000009</v>
      </c>
      <c r="AZ53" s="72">
        <v>-3245.6157239999993</v>
      </c>
      <c r="BA53" s="72">
        <v>-3653.0134859999998</v>
      </c>
      <c r="BB53" s="72">
        <v>-3215.4486970000003</v>
      </c>
    </row>
    <row r="54" spans="1:54" x14ac:dyDescent="0.35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2137.770800999996</v>
      </c>
      <c r="AY54" s="39">
        <v>2171.7347059999961</v>
      </c>
      <c r="AZ54" s="39">
        <v>2128.7651880000049</v>
      </c>
      <c r="BA54" s="39">
        <v>4642.7778000000071</v>
      </c>
      <c r="BB54" s="39">
        <v>2359.4588489999983</v>
      </c>
    </row>
    <row r="55" spans="1:54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  <c r="BB55" s="39">
        <v>3399.2222600000036</v>
      </c>
    </row>
    <row r="56" spans="1:54" x14ac:dyDescent="0.35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  <c r="BB56" s="57">
        <v>0.08</v>
      </c>
    </row>
    <row r="57" spans="1:54" x14ac:dyDescent="0.35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  <c r="BB57" s="57">
        <v>0.115</v>
      </c>
    </row>
    <row r="58" spans="1:54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</row>
    <row r="59" spans="1:54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</row>
    <row r="60" spans="1:54" x14ac:dyDescent="0.35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41806.438014999992</v>
      </c>
      <c r="BB60" s="39">
        <v>25290.031715000001</v>
      </c>
    </row>
    <row r="61" spans="1:54" x14ac:dyDescent="0.35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18970.250894999997</v>
      </c>
      <c r="AY61" s="30">
        <v>14336.160018999995</v>
      </c>
      <c r="AZ61" s="30">
        <v>15156.641266999999</v>
      </c>
      <c r="BA61" s="30">
        <v>21230.760487000003</v>
      </c>
      <c r="BB61" s="30">
        <v>16517.341379000001</v>
      </c>
    </row>
    <row r="62" spans="1:54" x14ac:dyDescent="0.35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9924.1497010000003</v>
      </c>
      <c r="AY62" s="30">
        <v>19496.964264000002</v>
      </c>
      <c r="AZ62" s="30">
        <v>16226.878481999998</v>
      </c>
      <c r="BA62" s="30">
        <v>20575.677527999993</v>
      </c>
      <c r="BB62" s="30">
        <v>8772.6903359999997</v>
      </c>
    </row>
    <row r="63" spans="1:54" x14ac:dyDescent="0.35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</row>
    <row r="64" spans="1:54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-28400.810489999996</v>
      </c>
      <c r="AZ64" s="72">
        <v>-24373.028003000007</v>
      </c>
      <c r="BA64" s="72">
        <v>-32315.694718000006</v>
      </c>
      <c r="BB64" s="72">
        <v>-20408.125230000001</v>
      </c>
    </row>
    <row r="65" spans="1:54" x14ac:dyDescent="0.35">
      <c r="A65" s="54" t="s">
        <v>155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5432.3137930000012</v>
      </c>
      <c r="AZ65" s="39">
        <v>7010.4917459999924</v>
      </c>
      <c r="BA65" s="39">
        <v>9490.7432969999863</v>
      </c>
      <c r="BB65" s="39">
        <v>4881.9064849999995</v>
      </c>
    </row>
    <row r="66" spans="1:54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-4037.5244240000006</v>
      </c>
      <c r="AY66" s="72">
        <v>-3775.8804649999997</v>
      </c>
      <c r="AZ66" s="72">
        <v>-3928.5916560000001</v>
      </c>
      <c r="BA66" s="72">
        <v>-3811.9221489999991</v>
      </c>
      <c r="BB66" s="72">
        <v>-3942.1581110000002</v>
      </c>
    </row>
    <row r="67" spans="1:54" x14ac:dyDescent="0.35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670.1727339999984</v>
      </c>
      <c r="AY67" s="39">
        <v>1656.4333280000014</v>
      </c>
      <c r="AZ67" s="39">
        <v>3081.9000899999924</v>
      </c>
      <c r="BA67" s="39">
        <v>5678.8211479999873</v>
      </c>
      <c r="BB67" s="39">
        <v>939.74837399999933</v>
      </c>
    </row>
    <row r="68" spans="1:54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  <c r="BB68" s="39">
        <v>2987.6973570000046</v>
      </c>
    </row>
    <row r="69" spans="1:54" x14ac:dyDescent="0.35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  <c r="BB69" s="57">
        <v>3.6999999999999998E-2</v>
      </c>
    </row>
    <row r="70" spans="1:54" x14ac:dyDescent="0.35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  <c r="BB70" s="57">
        <v>0.11799999999999999</v>
      </c>
    </row>
    <row r="71" spans="1:54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</row>
    <row r="72" spans="1:54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</row>
    <row r="73" spans="1:54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99093.078200999997</v>
      </c>
      <c r="AY73" s="39">
        <v>99847.020862000005</v>
      </c>
      <c r="AZ73" s="39">
        <v>95684.161175000016</v>
      </c>
      <c r="BA73" s="39">
        <v>117199.19472200001</v>
      </c>
      <c r="BB73" s="39">
        <v>85040.530322000006</v>
      </c>
    </row>
    <row r="74" spans="1:54" x14ac:dyDescent="0.35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47681.185606749998</v>
      </c>
      <c r="AY74" s="30">
        <v>43721.632387060003</v>
      </c>
      <c r="AZ74" s="30">
        <v>54535.170062000005</v>
      </c>
      <c r="BA74" s="30">
        <v>57905.536686000014</v>
      </c>
      <c r="BB74" s="30">
        <v>47275.812917999989</v>
      </c>
    </row>
    <row r="75" spans="1:54" x14ac:dyDescent="0.35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51411.892594249992</v>
      </c>
      <c r="AY75" s="30">
        <v>56125.388474940002</v>
      </c>
      <c r="AZ75" s="30">
        <v>41148.991113000004</v>
      </c>
      <c r="BA75" s="30">
        <v>59293.658036000001</v>
      </c>
      <c r="BB75" s="30">
        <v>37764.71740400001</v>
      </c>
    </row>
    <row r="76" spans="1:54" x14ac:dyDescent="0.35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</row>
    <row r="77" spans="1:54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-90322.111326999991</v>
      </c>
      <c r="AZ77" s="72">
        <v>-86749.869541000007</v>
      </c>
      <c r="BA77" s="72">
        <v>-101560.577433</v>
      </c>
      <c r="BB77" s="72">
        <v>-77932.667605999988</v>
      </c>
    </row>
    <row r="78" spans="1:54" x14ac:dyDescent="0.35">
      <c r="A78" s="54" t="s">
        <v>155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</v>
      </c>
      <c r="AY78" s="39">
        <v>9524.9095350000134</v>
      </c>
      <c r="AZ78" s="39">
        <v>8934.2916340000083</v>
      </c>
      <c r="BA78" s="39">
        <v>15638.617289000016</v>
      </c>
      <c r="BB78" s="39">
        <v>7107.8627160000178</v>
      </c>
    </row>
    <row r="79" spans="1:54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-6192.7152759999999</v>
      </c>
      <c r="AY79" s="72">
        <v>-6884.0126669999991</v>
      </c>
      <c r="AZ79" s="72">
        <v>-6565.6095520000017</v>
      </c>
      <c r="BA79" s="72">
        <v>-6592.4568630000003</v>
      </c>
      <c r="BB79" s="72">
        <v>-6655.2840500000002</v>
      </c>
    </row>
    <row r="80" spans="1:54" x14ac:dyDescent="0.35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</v>
      </c>
      <c r="AY80" s="39">
        <v>2640.8968680000144</v>
      </c>
      <c r="AZ80" s="39">
        <v>2368.6820820000066</v>
      </c>
      <c r="BA80" s="39">
        <v>9046.1604260000167</v>
      </c>
      <c r="BB80" s="39">
        <v>452.57866600001762</v>
      </c>
    </row>
    <row r="81" spans="1:54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  <c r="BB81" s="39">
        <v>3393.3837990000047</v>
      </c>
    </row>
    <row r="82" spans="1:54" x14ac:dyDescent="0.35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  <c r="BB82" s="57">
        <v>5.0000000000000001E-3</v>
      </c>
    </row>
    <row r="83" spans="1:54" x14ac:dyDescent="0.35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  <c r="BB83" s="57">
        <v>0.04</v>
      </c>
    </row>
    <row r="84" spans="1:54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</row>
    <row r="85" spans="1:54" ht="16.5" x14ac:dyDescent="0.35">
      <c r="A85" s="59" t="s">
        <v>182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</row>
    <row r="86" spans="1:54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-3655.9872239999995</v>
      </c>
      <c r="BA86" s="39">
        <v>-3735.1270420000005</v>
      </c>
      <c r="BB86" s="39">
        <v>-3884.6445019999992</v>
      </c>
    </row>
    <row r="87" spans="1:54" x14ac:dyDescent="0.35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-1488.686766</v>
      </c>
      <c r="AZ87" s="30">
        <v>-1595.8933119999999</v>
      </c>
      <c r="BA87" s="30">
        <v>-1286.044895</v>
      </c>
      <c r="BB87" s="30">
        <v>-1633.5656259999998</v>
      </c>
    </row>
    <row r="88" spans="1:54" x14ac:dyDescent="0.35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-1813.9848030000001</v>
      </c>
      <c r="AZ88" s="30">
        <v>-2060.0939119999998</v>
      </c>
      <c r="BA88" s="30">
        <v>-2449.0821470000005</v>
      </c>
      <c r="BB88" s="30">
        <v>-2251.0788759999996</v>
      </c>
    </row>
    <row r="89" spans="1:54" x14ac:dyDescent="0.35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</row>
    <row r="90" spans="1:54" x14ac:dyDescent="0.35">
      <c r="A90" s="74" t="s">
        <v>74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3005.1026829999992</v>
      </c>
      <c r="AX90" s="72">
        <v>2781.8720989999997</v>
      </c>
      <c r="AY90" s="72">
        <v>3302.6715689999996</v>
      </c>
      <c r="AZ90" s="72">
        <v>3655.987224</v>
      </c>
      <c r="BA90" s="72">
        <v>3735.1270419999996</v>
      </c>
      <c r="BB90" s="72">
        <v>3884.6445020000001</v>
      </c>
    </row>
    <row r="91" spans="1:54" x14ac:dyDescent="0.35">
      <c r="A91" s="54" t="s">
        <v>155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</row>
    <row r="92" spans="1:54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  <c r="BB92" s="72">
        <v>0</v>
      </c>
    </row>
    <row r="93" spans="1:54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4.5474735088646412E-13</v>
      </c>
      <c r="BA93" s="39">
        <v>-9.0949470177292824E-13</v>
      </c>
      <c r="BB93" s="39">
        <v>9.0949470177292824E-13</v>
      </c>
    </row>
    <row r="94" spans="1:54" x14ac:dyDescent="0.35">
      <c r="A94" s="5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</row>
    <row r="95" spans="1:54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4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</row>
    <row r="97" spans="1:54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</row>
    <row r="98" spans="1:54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</row>
    <row r="99" spans="1:54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</row>
    <row r="100" spans="1:54" x14ac:dyDescent="0.35">
      <c r="A100" s="54" t="s">
        <v>0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359478.98357699998</v>
      </c>
      <c r="AY100" s="39">
        <v>367486.18663100002</v>
      </c>
      <c r="AZ100" s="39">
        <v>350163.71327699994</v>
      </c>
      <c r="BA100" s="39">
        <v>464960.97463500005</v>
      </c>
      <c r="BB100" s="39">
        <v>358204.66250500007</v>
      </c>
    </row>
    <row r="101" spans="1:54" x14ac:dyDescent="0.35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128746.99930274999</v>
      </c>
      <c r="AY101" s="30">
        <v>113438.66681305997</v>
      </c>
      <c r="AZ101" s="30">
        <v>127423.42766000002</v>
      </c>
      <c r="BA101" s="30">
        <v>148340.29671900006</v>
      </c>
      <c r="BB101" s="30">
        <v>123674.76594000001</v>
      </c>
    </row>
    <row r="102" spans="1:54" x14ac:dyDescent="0.35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100531.71533325</v>
      </c>
      <c r="AY102" s="30">
        <v>128198.41637594001</v>
      </c>
      <c r="AZ102" s="30">
        <v>109041.57932999999</v>
      </c>
      <c r="BA102" s="30">
        <v>147695.26837100013</v>
      </c>
      <c r="BB102" s="30">
        <v>88114.890438000002</v>
      </c>
    </row>
    <row r="103" spans="1:54" x14ac:dyDescent="0.35">
      <c r="A103" s="40" t="s">
        <v>207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130200.26894099999</v>
      </c>
      <c r="AY103" s="30">
        <v>125849.10344200002</v>
      </c>
      <c r="AZ103" s="30">
        <v>113698.70628699995</v>
      </c>
      <c r="BA103" s="30">
        <v>168925.40954499983</v>
      </c>
      <c r="BB103" s="30">
        <v>146415.00612700003</v>
      </c>
    </row>
    <row r="104" spans="1:54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-358899.52361400001</v>
      </c>
      <c r="AX104" s="72">
        <v>-307338.13310075196</v>
      </c>
      <c r="AY104" s="72">
        <v>-320170.77328770119</v>
      </c>
      <c r="AZ104" s="72">
        <v>-299300.3568105197</v>
      </c>
      <c r="BA104" s="72">
        <v>-390997.27495102707</v>
      </c>
      <c r="BB104" s="72">
        <v>-310116.27452399995</v>
      </c>
    </row>
    <row r="105" spans="1:54" x14ac:dyDescent="0.35">
      <c r="A105" s="54" t="s">
        <v>155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52140.85047624803</v>
      </c>
      <c r="AY105" s="39">
        <v>47315.413343298809</v>
      </c>
      <c r="AZ105" s="39">
        <v>51006.916445999937</v>
      </c>
      <c r="BA105" s="39">
        <v>73493.13654399995</v>
      </c>
      <c r="BB105" s="39">
        <v>48088.387981000065</v>
      </c>
    </row>
    <row r="106" spans="1:54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-28892.397527000001</v>
      </c>
      <c r="AX106" s="72">
        <v>-30580.738125247997</v>
      </c>
      <c r="AY106" s="72">
        <v>-33535.161882298766</v>
      </c>
      <c r="AZ106" s="72">
        <v>-32134.06769648031</v>
      </c>
      <c r="BA106" s="72">
        <v>-37499.112569972916</v>
      </c>
      <c r="BB106" s="72">
        <v>-34611.902479000004</v>
      </c>
    </row>
    <row r="107" spans="1:54" x14ac:dyDescent="0.35">
      <c r="A107" s="54" t="s">
        <v>7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21560.112351000036</v>
      </c>
      <c r="AY107" s="39">
        <v>13780.251461000038</v>
      </c>
      <c r="AZ107" s="39">
        <v>18729.28876999993</v>
      </c>
      <c r="BA107" s="39">
        <v>36464.587113999951</v>
      </c>
      <c r="BB107" s="39">
        <v>13476.485502000061</v>
      </c>
    </row>
    <row r="108" spans="1:54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  <c r="BB108" s="39">
        <v>26817.774722000067</v>
      </c>
    </row>
    <row r="109" spans="1:54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  <c r="BB109" s="57">
        <v>3.7999999999999999E-2</v>
      </c>
    </row>
    <row r="110" spans="1:54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  <c r="BB110" s="57">
        <v>7.4999999999999997E-2</v>
      </c>
    </row>
    <row r="111" spans="1:54" s="95" customFormat="1" ht="8" x14ac:dyDescent="0.2"/>
    <row r="112" spans="1:54" s="95" customFormat="1" ht="8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</row>
    <row r="113" spans="1:54" s="95" customFormat="1" ht="14.15" customHeight="1" x14ac:dyDescent="0.2">
      <c r="A113" s="102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103"/>
      <c r="O113" s="103"/>
      <c r="P113" s="103"/>
      <c r="Q113" s="103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</row>
    <row r="114" spans="1:54" s="95" customFormat="1" ht="14.15" customHeight="1" x14ac:dyDescent="0.2">
      <c r="A114" s="102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103"/>
      <c r="O114" s="103"/>
      <c r="P114" s="103"/>
      <c r="Q114" s="103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</row>
    <row r="115" spans="1:54" s="95" customFormat="1" ht="14.15" customHeight="1" x14ac:dyDescent="0.2">
      <c r="A115" s="102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</row>
    <row r="116" spans="1:54" s="95" customFormat="1" ht="8" x14ac:dyDescent="0.2">
      <c r="Z116" s="98"/>
      <c r="AA116" s="98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</row>
    <row r="117" spans="1:54" s="95" customFormat="1" ht="8" x14ac:dyDescent="0.2"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</row>
    <row r="118" spans="1:54" s="95" customFormat="1" ht="8" x14ac:dyDescent="0.2"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</row>
    <row r="119" spans="1:54" s="95" customFormat="1" ht="8" x14ac:dyDescent="0.2"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</row>
    <row r="120" spans="1:54" x14ac:dyDescent="0.35">
      <c r="AM120" s="41"/>
    </row>
    <row r="121" spans="1:54" x14ac:dyDescent="0.35">
      <c r="AM121" s="41"/>
      <c r="AP121" s="34"/>
    </row>
    <row r="122" spans="1:54" x14ac:dyDescent="0.35">
      <c r="AM122" s="41"/>
    </row>
  </sheetData>
  <mergeCells count="1">
    <mergeCell ref="A113:A115"/>
  </mergeCells>
  <phoneticPr fontId="2" type="noConversion"/>
  <conditionalFormatting sqref="AG112:BB116">
    <cfRule type="cellIs" dxfId="1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110" man="1"/>
    <brk id="30" max="110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3" t="s">
        <v>21</v>
      </c>
    </row>
    <row r="2" spans="1:47" ht="16.5" customHeight="1" x14ac:dyDescent="0.35">
      <c r="A2" s="70"/>
    </row>
    <row r="3" spans="1:47" ht="36" x14ac:dyDescent="0.35">
      <c r="A3" s="88" t="s">
        <v>95</v>
      </c>
    </row>
    <row r="4" spans="1:47" x14ac:dyDescent="0.35">
      <c r="A4" s="33" t="s">
        <v>87</v>
      </c>
    </row>
    <row r="5" spans="1:47" x14ac:dyDescent="0.35">
      <c r="A5" s="33" t="s">
        <v>72</v>
      </c>
    </row>
    <row r="6" spans="1:47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</row>
    <row r="7" spans="1:47" ht="16.5" customHeight="1" x14ac:dyDescent="0.35">
      <c r="AL7" s="48"/>
      <c r="AM7" s="48"/>
      <c r="AN7" s="48"/>
    </row>
    <row r="8" spans="1:47" x14ac:dyDescent="0.35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5">
      <c r="A11" s="86" t="s">
        <v>155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3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3" t="s">
        <v>157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5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8" t="s">
        <v>27</v>
      </c>
    </row>
    <row r="30" spans="1:47" ht="15.5" x14ac:dyDescent="0.35">
      <c r="A30" s="43" t="s">
        <v>87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</row>
    <row r="33" spans="1:47" x14ac:dyDescent="0.35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172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155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172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5">
      <c r="A52" s="54" t="s">
        <v>155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172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5">
      <c r="A65" s="54" t="s">
        <v>155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172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5">
      <c r="A78" s="54" t="s">
        <v>155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180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170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171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172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5">
      <c r="A91" s="54" t="s">
        <v>155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172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5">
      <c r="A105" s="54" t="s">
        <v>155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 x14ac:dyDescent="0.35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18"/>
  <sheetViews>
    <sheetView showGridLines="0" zoomScale="70" zoomScaleNormal="70" zoomScaleSheetLayoutView="30" workbookViewId="0">
      <pane ySplit="6" topLeftCell="A7" activePane="bottomLeft" state="frozen"/>
      <selection pane="bottomLeft" activeCell="C94" sqref="C94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customWidth="1"/>
    <col min="15" max="15" width="12.08203125" style="92" customWidth="1"/>
    <col min="16" max="16384" width="11" style="31"/>
  </cols>
  <sheetData>
    <row r="1" spans="1:15" ht="18" x14ac:dyDescent="0.35">
      <c r="A1" s="83" t="s">
        <v>21</v>
      </c>
    </row>
    <row r="2" spans="1:15" x14ac:dyDescent="0.35">
      <c r="A2" s="70"/>
    </row>
    <row r="3" spans="1:15" ht="36" x14ac:dyDescent="0.35">
      <c r="A3" s="88" t="s">
        <v>186</v>
      </c>
    </row>
    <row r="4" spans="1:15" x14ac:dyDescent="0.35">
      <c r="A4" s="33" t="s">
        <v>87</v>
      </c>
    </row>
    <row r="5" spans="1:15" x14ac:dyDescent="0.35">
      <c r="A5" s="33"/>
      <c r="B5" s="99"/>
    </row>
    <row r="6" spans="1:15" x14ac:dyDescent="0.35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  <c r="N6" s="90">
        <v>2024</v>
      </c>
      <c r="O6" s="90">
        <v>2025</v>
      </c>
    </row>
    <row r="7" spans="1:15" x14ac:dyDescent="0.35">
      <c r="O7" s="31"/>
    </row>
    <row r="8" spans="1:15" x14ac:dyDescent="0.35">
      <c r="A8" s="68"/>
      <c r="O8" s="31"/>
    </row>
    <row r="9" spans="1:15" s="34" customFormat="1" x14ac:dyDescent="0.35">
      <c r="A9" s="44" t="s">
        <v>189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30">
        <v>358204.663</v>
      </c>
    </row>
    <row r="10" spans="1:15" x14ac:dyDescent="0.35">
      <c r="A10" s="71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-1317806.5380480001</v>
      </c>
      <c r="O10" s="72">
        <v>-310116.27500000002</v>
      </c>
    </row>
    <row r="11" spans="1:15" s="34" customFormat="1" x14ac:dyDescent="0.35">
      <c r="A11" s="86" t="s">
        <v>155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178208.48379099989</v>
      </c>
      <c r="M11" s="87">
        <v>201210.47817700004</v>
      </c>
      <c r="N11" s="87">
        <v>224283.31995200005</v>
      </c>
      <c r="O11" s="87">
        <v>48088.387999999999</v>
      </c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x14ac:dyDescent="0.35">
      <c r="A13" s="44" t="s">
        <v>190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3061.2509999999997</v>
      </c>
      <c r="O13" s="30">
        <v>757.14200000000005</v>
      </c>
    </row>
    <row r="14" spans="1:15" x14ac:dyDescent="0.35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-133749.08014900002</v>
      </c>
      <c r="O14" s="30">
        <v>-34611.902000000002</v>
      </c>
    </row>
    <row r="15" spans="1:15" x14ac:dyDescent="0.35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  <c r="O15" s="30">
        <v>4640.1880000000001</v>
      </c>
    </row>
    <row r="16" spans="1:15" x14ac:dyDescent="0.35">
      <c r="A16" s="50" t="s">
        <v>156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  <c r="O16" s="30">
        <v>-10991.674999999999</v>
      </c>
    </row>
    <row r="17" spans="1:15" x14ac:dyDescent="0.35">
      <c r="A17" s="50" t="s">
        <v>191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  <c r="O17" s="30">
        <v>-184.44800000000001</v>
      </c>
    </row>
    <row r="18" spans="1:15" x14ac:dyDescent="0.35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  <c r="O18" s="30">
        <v>226.017</v>
      </c>
    </row>
    <row r="19" spans="1:15" ht="13.5" customHeight="1" x14ac:dyDescent="0.35">
      <c r="A19" s="73" t="s">
        <v>208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  <c r="O19" s="72">
        <v>-1487.154</v>
      </c>
    </row>
    <row r="20" spans="1:15" x14ac:dyDescent="0.35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-171369.853</v>
      </c>
      <c r="O20" s="39">
        <v>-41468.851999999999</v>
      </c>
    </row>
    <row r="21" spans="1:15" x14ac:dyDescent="0.35">
      <c r="A21" s="50" t="s">
        <v>192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  <c r="O21" s="30">
        <v>6619.5360000000001</v>
      </c>
    </row>
    <row r="22" spans="1:15" s="34" customFormat="1" ht="21" customHeight="1" x14ac:dyDescent="0.35">
      <c r="A22" s="73" t="s">
        <v>193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72">
        <v>-1513.93</v>
      </c>
    </row>
    <row r="23" spans="1:15" x14ac:dyDescent="0.35">
      <c r="A23" s="38" t="s">
        <v>194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32726.737999999998</v>
      </c>
      <c r="O23" s="39">
        <v>5105.6059999999998</v>
      </c>
    </row>
    <row r="24" spans="1:15" s="34" customFormat="1" x14ac:dyDescent="0.35">
      <c r="A24" s="73" t="s">
        <v>195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72">
        <v>-46.734999999999999</v>
      </c>
    </row>
    <row r="25" spans="1:15" ht="29" x14ac:dyDescent="0.35">
      <c r="A25" s="84" t="s">
        <v>196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38150.872000000003</v>
      </c>
      <c r="N25" s="85">
        <v>31900.747000000003</v>
      </c>
      <c r="O25" s="85">
        <v>5152.3410000000003</v>
      </c>
    </row>
    <row r="26" spans="1:15" x14ac:dyDescent="0.35">
      <c r="B26" s="52"/>
      <c r="C26" s="52"/>
      <c r="D26" s="52"/>
      <c r="O26" s="31"/>
    </row>
    <row r="27" spans="1:15" x14ac:dyDescent="0.35">
      <c r="B27" s="52"/>
      <c r="C27" s="52"/>
      <c r="D27" s="52"/>
      <c r="O27" s="31"/>
    </row>
    <row r="28" spans="1:15" ht="8.4" customHeight="1" x14ac:dyDescent="0.45">
      <c r="A28" s="53"/>
      <c r="D28" s="48"/>
      <c r="O28" s="31"/>
    </row>
    <row r="29" spans="1:15" ht="18" x14ac:dyDescent="0.35">
      <c r="A29" s="88" t="s">
        <v>188</v>
      </c>
      <c r="D29" s="48"/>
      <c r="O29" s="31"/>
    </row>
    <row r="30" spans="1:15" ht="15.5" x14ac:dyDescent="0.35">
      <c r="A30" s="43" t="s">
        <v>87</v>
      </c>
      <c r="D30" s="48"/>
      <c r="O30" s="31"/>
    </row>
    <row r="31" spans="1:15" ht="15.5" x14ac:dyDescent="0.35">
      <c r="A31" s="43" t="s">
        <v>72</v>
      </c>
      <c r="D31" s="48"/>
      <c r="O31" s="31"/>
    </row>
    <row r="32" spans="1:15" x14ac:dyDescent="0.35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N32" s="90">
        <v>2024</v>
      </c>
      <c r="O32" s="90">
        <v>2025</v>
      </c>
    </row>
    <row r="33" spans="1:15" x14ac:dyDescent="0.35">
      <c r="A33" s="34" t="s">
        <v>167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x14ac:dyDescent="0.35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872963.1337629999</v>
      </c>
      <c r="O34" s="39">
        <v>222101.61208900003</v>
      </c>
    </row>
    <row r="35" spans="1:15" x14ac:dyDescent="0.35">
      <c r="A35" s="40" t="s">
        <v>170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210992.24287700001</v>
      </c>
      <c r="O35" s="30">
        <v>49570.603270000007</v>
      </c>
    </row>
    <row r="36" spans="1:15" x14ac:dyDescent="0.35">
      <c r="A36" s="40" t="s">
        <v>171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123297.40267100012</v>
      </c>
      <c r="O36" s="30">
        <v>26116.002692000002</v>
      </c>
    </row>
    <row r="37" spans="1:15" ht="17.25" customHeight="1" x14ac:dyDescent="0.35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538673.48821499979</v>
      </c>
      <c r="O37" s="30">
        <v>146415.00612700003</v>
      </c>
    </row>
    <row r="38" spans="1:15" x14ac:dyDescent="0.35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30">
        <v>-191577.90085499999</v>
      </c>
    </row>
    <row r="39" spans="1:15" x14ac:dyDescent="0.35">
      <c r="A39" s="77" t="s">
        <v>155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115416.87228000007</v>
      </c>
      <c r="N39" s="76">
        <v>128166.64287399995</v>
      </c>
      <c r="O39" s="76">
        <v>30523.711234000046</v>
      </c>
    </row>
    <row r="40" spans="1:15" x14ac:dyDescent="0.35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-78316.509442999988</v>
      </c>
      <c r="O40" s="72">
        <v>-20799.011621000001</v>
      </c>
    </row>
    <row r="41" spans="1:15" x14ac:dyDescent="0.35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49850.133430999958</v>
      </c>
      <c r="O41" s="39">
        <v>9724.6996130000443</v>
      </c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77729.281886999976</v>
      </c>
      <c r="O42" s="39">
        <v>17037.471306000058</v>
      </c>
    </row>
    <row r="43" spans="1:15" x14ac:dyDescent="0.35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5.7104511637410947E-2</v>
      </c>
      <c r="O43" s="57">
        <v>4.3784912326990159E-2</v>
      </c>
    </row>
    <row r="44" spans="1:15" x14ac:dyDescent="0.35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8.9040738240502418E-2</v>
      </c>
      <c r="O44" s="57">
        <v>7.6710255030354502E-2</v>
      </c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x14ac:dyDescent="0.35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134861.44468800002</v>
      </c>
      <c r="O47" s="39">
        <v>29657.132880999994</v>
      </c>
    </row>
    <row r="48" spans="1:15" x14ac:dyDescent="0.35">
      <c r="A48" s="40" t="s">
        <v>170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38674.793191000004</v>
      </c>
      <c r="O48" s="30">
        <v>11944.573999</v>
      </c>
    </row>
    <row r="49" spans="1:15" x14ac:dyDescent="0.35">
      <c r="A49" s="40" t="s">
        <v>171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96186.651497000013</v>
      </c>
      <c r="O49" s="30">
        <v>17712.558881999994</v>
      </c>
    </row>
    <row r="50" spans="1:15" x14ac:dyDescent="0.35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</row>
    <row r="51" spans="1:15" x14ac:dyDescent="0.35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-110136.53841400001</v>
      </c>
      <c r="O51" s="30">
        <v>-24082.225334999996</v>
      </c>
    </row>
    <row r="52" spans="1:15" x14ac:dyDescent="0.35">
      <c r="A52" s="77" t="s">
        <v>155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24724.906274000004</v>
      </c>
      <c r="O52" s="76">
        <v>5574.9075459999985</v>
      </c>
    </row>
    <row r="53" spans="1:15" x14ac:dyDescent="0.35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72">
        <v>-3215.4486970000003</v>
      </c>
    </row>
    <row r="54" spans="1:15" x14ac:dyDescent="0.35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11081.048495000005</v>
      </c>
      <c r="O54" s="39">
        <v>2359.4588489999983</v>
      </c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16431.492207999996</v>
      </c>
      <c r="O55" s="39">
        <v>3399.2222600000036</v>
      </c>
    </row>
    <row r="56" spans="1:15" x14ac:dyDescent="0.35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8.2166170773536121E-2</v>
      </c>
      <c r="O56" s="57">
        <v>7.9557887758988283E-2</v>
      </c>
    </row>
    <row r="57" spans="1:15" x14ac:dyDescent="0.35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0.12183980563172828</v>
      </c>
      <c r="O57" s="57">
        <v>0.11461735946085787</v>
      </c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x14ac:dyDescent="0.35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</v>
      </c>
      <c r="O60" s="39">
        <v>25290.031715000001</v>
      </c>
    </row>
    <row r="61" spans="1:15" x14ac:dyDescent="0.35">
      <c r="A61" s="40" t="s">
        <v>170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69693.812667999999</v>
      </c>
      <c r="O61" s="30">
        <v>16517.341379000001</v>
      </c>
    </row>
    <row r="62" spans="1:15" x14ac:dyDescent="0.35">
      <c r="A62" s="40" t="s">
        <v>171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66223.669974999997</v>
      </c>
      <c r="O62" s="30">
        <v>8772.6903359999997</v>
      </c>
    </row>
    <row r="63" spans="1:15" x14ac:dyDescent="0.35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35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-109276.23664900003</v>
      </c>
      <c r="O64" s="30">
        <v>-20408.125230000001</v>
      </c>
    </row>
    <row r="65" spans="1:15" x14ac:dyDescent="0.35">
      <c r="A65" s="77" t="s">
        <v>155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26641.245993999979</v>
      </c>
      <c r="O65" s="76">
        <v>4881.9064849999995</v>
      </c>
    </row>
    <row r="66" spans="1:15" x14ac:dyDescent="0.35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</v>
      </c>
      <c r="O66" s="72">
        <v>-3942.1581110000002</v>
      </c>
    </row>
    <row r="67" spans="1:15" x14ac:dyDescent="0.35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11087.327299999979</v>
      </c>
      <c r="O67" s="39">
        <v>939.74837399999933</v>
      </c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18943.552201999988</v>
      </c>
      <c r="O68" s="39">
        <v>2987.6973570000046</v>
      </c>
    </row>
    <row r="69" spans="1:15" x14ac:dyDescent="0.35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8.157396005576327E-2</v>
      </c>
      <c r="O69" s="57">
        <v>3.7158845215785816E-2</v>
      </c>
    </row>
    <row r="70" spans="1:15" x14ac:dyDescent="0.35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0.13937539037385649</v>
      </c>
      <c r="O70" s="57">
        <v>0.11813735113775853</v>
      </c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35">
      <c r="A72" s="59" t="s">
        <v>174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x14ac:dyDescent="0.35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39">
        <v>85040.530322000006</v>
      </c>
    </row>
    <row r="74" spans="1:15" x14ac:dyDescent="0.35">
      <c r="A74" s="40" t="s">
        <v>170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203843.52474180999</v>
      </c>
      <c r="O74" s="30">
        <v>47275.812917999989</v>
      </c>
    </row>
    <row r="75" spans="1:15" x14ac:dyDescent="0.35">
      <c r="A75" s="40" t="s">
        <v>171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207979.93021819001</v>
      </c>
      <c r="O75" s="30">
        <v>37764.71740400001</v>
      </c>
    </row>
    <row r="76" spans="1:15" x14ac:dyDescent="0.35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35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-367072.93013200001</v>
      </c>
      <c r="O77" s="30">
        <v>-77932.667605999988</v>
      </c>
    </row>
    <row r="78" spans="1:15" x14ac:dyDescent="0.35">
      <c r="A78" s="77" t="s">
        <v>155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44750.524828000038</v>
      </c>
      <c r="O78" s="76">
        <v>7107.8627160000178</v>
      </c>
    </row>
    <row r="79" spans="1:15" x14ac:dyDescent="0.35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-26234.794357999999</v>
      </c>
      <c r="O79" s="72">
        <v>-6655.2840500000002</v>
      </c>
    </row>
    <row r="80" spans="1:15" x14ac:dyDescent="0.35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18515.730470000039</v>
      </c>
      <c r="O80" s="39">
        <v>452.57866600001762</v>
      </c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30145.546363999987</v>
      </c>
      <c r="O81" s="39">
        <v>3393.3837990000047</v>
      </c>
    </row>
    <row r="82" spans="1:15" x14ac:dyDescent="0.35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4.496035921945838E-2</v>
      </c>
      <c r="O82" s="57">
        <v>5.3219172585867022E-3</v>
      </c>
    </row>
    <row r="83" spans="1:15" x14ac:dyDescent="0.35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7.3200168666760351E-2</v>
      </c>
      <c r="O83" s="57">
        <v>3.9903135436140803E-2</v>
      </c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x14ac:dyDescent="0.35">
      <c r="A85" s="59" t="s">
        <v>181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39">
        <v>-3884.6445019999992</v>
      </c>
    </row>
    <row r="87" spans="1:15" x14ac:dyDescent="0.35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-5254.9829829999999</v>
      </c>
      <c r="O87" s="30">
        <v>-1633.5656259999998</v>
      </c>
    </row>
    <row r="88" spans="1:15" x14ac:dyDescent="0.35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-8220.6749510000009</v>
      </c>
      <c r="O88" s="30">
        <v>-2251.0788759999996</v>
      </c>
    </row>
    <row r="89" spans="1:15" x14ac:dyDescent="0.35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30">
        <v>0</v>
      </c>
    </row>
    <row r="90" spans="1:15" x14ac:dyDescent="0.35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30">
        <v>3884.6445020000001</v>
      </c>
    </row>
    <row r="91" spans="1:15" x14ac:dyDescent="0.35">
      <c r="A91" s="77" t="s">
        <v>155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76">
        <v>0</v>
      </c>
    </row>
    <row r="92" spans="1:15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72">
        <v>0</v>
      </c>
    </row>
    <row r="93" spans="1:15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39">
        <v>9.0949470177292824E-13</v>
      </c>
    </row>
    <row r="94" spans="1:15" x14ac:dyDescent="0.35">
      <c r="A94" s="5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1:15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35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x14ac:dyDescent="0.35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1542089.85812</v>
      </c>
      <c r="O99" s="39">
        <v>358204.66250500007</v>
      </c>
    </row>
    <row r="100" spans="1:15" x14ac:dyDescent="0.35">
      <c r="A100" s="40" t="s">
        <v>170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517949.39049481001</v>
      </c>
      <c r="O100" s="30">
        <v>123674.76594000001</v>
      </c>
    </row>
    <row r="101" spans="1:15" x14ac:dyDescent="0.35">
      <c r="A101" s="40" t="s">
        <v>171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485466.97941019008</v>
      </c>
      <c r="O101" s="30">
        <v>88114.890438000002</v>
      </c>
    </row>
    <row r="102" spans="1:15" x14ac:dyDescent="0.35">
      <c r="A102" s="40" t="s">
        <v>207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538673.48821499979</v>
      </c>
      <c r="O102" s="30">
        <v>146415.00612700003</v>
      </c>
    </row>
    <row r="103" spans="1:15" x14ac:dyDescent="0.35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-1317806.5381500002</v>
      </c>
      <c r="O103" s="30">
        <v>-310116.27452399995</v>
      </c>
    </row>
    <row r="104" spans="1:15" x14ac:dyDescent="0.35">
      <c r="A104" s="77" t="s">
        <v>155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201210.49596000006</v>
      </c>
      <c r="N104" s="76">
        <v>224283.31996999995</v>
      </c>
      <c r="O104" s="76">
        <v>48088.387981000065</v>
      </c>
    </row>
    <row r="105" spans="1:15" x14ac:dyDescent="0.35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-133749.08027400001</v>
      </c>
      <c r="O105" s="72">
        <v>-34611.902479000004</v>
      </c>
    </row>
    <row r="106" spans="1:15" x14ac:dyDescent="0.35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39">
        <v>72462.499966999865</v>
      </c>
      <c r="L106" s="39">
        <v>75942.786512999955</v>
      </c>
      <c r="M106" s="39">
        <v>80750.705381000051</v>
      </c>
      <c r="N106" s="39">
        <v>90534.239695999975</v>
      </c>
      <c r="O106" s="39">
        <v>13476.485502000061</v>
      </c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143249.87266099994</v>
      </c>
      <c r="O107" s="39">
        <v>26817.774722000067</v>
      </c>
    </row>
    <row r="108" spans="1:15" x14ac:dyDescent="0.35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57">
        <v>3.7999999999999999E-2</v>
      </c>
    </row>
    <row r="109" spans="1:15" x14ac:dyDescent="0.35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57">
        <v>7.4999999999999997E-2</v>
      </c>
    </row>
    <row r="110" spans="1:15" x14ac:dyDescent="0.35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</row>
    <row r="111" spans="1:15" x14ac:dyDescent="0.35">
      <c r="A111" s="100"/>
    </row>
    <row r="118" spans="13:13" x14ac:dyDescent="0.35">
      <c r="M118" s="41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32"/>
  <sheetViews>
    <sheetView showGridLines="0" zoomScale="70" zoomScaleNormal="70" zoomScaleSheetLayoutView="70" workbookViewId="0">
      <selection activeCell="P35" sqref="P35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4" ht="18" x14ac:dyDescent="0.35">
      <c r="A1" s="89" t="s">
        <v>21</v>
      </c>
    </row>
    <row r="2" spans="1:14" ht="18" x14ac:dyDescent="0.35">
      <c r="A2" s="67"/>
    </row>
    <row r="3" spans="1:14" ht="18" x14ac:dyDescent="0.35">
      <c r="A3" s="88" t="s">
        <v>127</v>
      </c>
    </row>
    <row r="4" spans="1:14" x14ac:dyDescent="0.35">
      <c r="A4" s="33" t="s">
        <v>87</v>
      </c>
    </row>
    <row r="5" spans="1:14" ht="15.5" x14ac:dyDescent="0.35">
      <c r="A5" s="43"/>
    </row>
    <row r="6" spans="1:14" x14ac:dyDescent="0.35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  <c r="M6" s="90">
        <v>2024</v>
      </c>
      <c r="N6" s="90">
        <v>2025</v>
      </c>
    </row>
    <row r="9" spans="1:14" x14ac:dyDescent="0.35">
      <c r="A9" s="44" t="s">
        <v>128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2211761.59</v>
      </c>
      <c r="N9" s="30">
        <v>1798055.1189999999</v>
      </c>
    </row>
    <row r="10" spans="1:14" x14ac:dyDescent="0.35">
      <c r="A10" s="44" t="s">
        <v>129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-1919067.7209999999</v>
      </c>
      <c r="N10" s="30">
        <v>-1521029.415</v>
      </c>
    </row>
    <row r="11" spans="1:14" x14ac:dyDescent="0.35">
      <c r="A11" s="44" t="s">
        <v>130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-165356.522</v>
      </c>
      <c r="N11" s="30">
        <v>-126948.34999999998</v>
      </c>
    </row>
    <row r="12" spans="1:14" ht="9.9" customHeight="1" x14ac:dyDescent="0.35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x14ac:dyDescent="0.35">
      <c r="A13" s="38" t="s">
        <v>131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127337.34699999999</v>
      </c>
      <c r="N13" s="39">
        <v>150077.35399999999</v>
      </c>
    </row>
    <row r="14" spans="1:14" x14ac:dyDescent="0.35">
      <c r="A14" s="46"/>
    </row>
    <row r="15" spans="1:14" x14ac:dyDescent="0.35">
      <c r="A15" s="44" t="s">
        <v>132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-36177.197999999997</v>
      </c>
      <c r="N15" s="30">
        <v>-27817.207999999999</v>
      </c>
    </row>
    <row r="16" spans="1:14" x14ac:dyDescent="0.35">
      <c r="A16" s="40" t="s">
        <v>133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  <c r="N16" s="30">
        <v>-2388.2080000000001</v>
      </c>
    </row>
    <row r="17" spans="1:14" x14ac:dyDescent="0.35">
      <c r="A17" s="40" t="s">
        <v>134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-33788.99</v>
      </c>
      <c r="N17" s="30">
        <v>-25429</v>
      </c>
    </row>
    <row r="18" spans="1:14" x14ac:dyDescent="0.35">
      <c r="A18" s="44" t="s">
        <v>130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9764.9199999999983</v>
      </c>
      <c r="N18" s="30">
        <v>8111.9489999999996</v>
      </c>
    </row>
    <row r="19" spans="1:14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4" x14ac:dyDescent="0.35">
      <c r="A20" s="38" t="s">
        <v>135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-26412.277999999998</v>
      </c>
      <c r="N20" s="39">
        <v>-19705.258999999998</v>
      </c>
    </row>
    <row r="21" spans="1:14" x14ac:dyDescent="0.35">
      <c r="A21" s="46"/>
    </row>
    <row r="22" spans="1:14" x14ac:dyDescent="0.35">
      <c r="A22" s="45" t="s">
        <v>136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-13486.960999999999</v>
      </c>
      <c r="N22" s="30">
        <v>-13486.960999999999</v>
      </c>
    </row>
    <row r="23" spans="1:14" x14ac:dyDescent="0.35">
      <c r="A23" s="45" t="s">
        <v>137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-27534.072</v>
      </c>
      <c r="N23" s="30">
        <v>-21961.856999999996</v>
      </c>
    </row>
    <row r="24" spans="1:14" x14ac:dyDescent="0.35">
      <c r="A24" s="45" t="s">
        <v>138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-11040.184999999998</v>
      </c>
      <c r="N24" s="30">
        <v>-19990.748</v>
      </c>
    </row>
    <row r="25" spans="1:14" x14ac:dyDescent="0.35">
      <c r="A25" s="45" t="s">
        <v>130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-13645.039000000004</v>
      </c>
      <c r="N25" s="30">
        <v>-3906.6650000000045</v>
      </c>
    </row>
    <row r="26" spans="1:14" ht="9.9" customHeight="1" x14ac:dyDescent="0.3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x14ac:dyDescent="0.35">
      <c r="A27" s="38" t="s">
        <v>139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-65706.256999999998</v>
      </c>
      <c r="N27" s="39">
        <v>-59346.231</v>
      </c>
    </row>
    <row r="28" spans="1:14" x14ac:dyDescent="0.35">
      <c r="A28" s="46"/>
    </row>
    <row r="29" spans="1:14" ht="16.5" customHeight="1" x14ac:dyDescent="0.35">
      <c r="A29" s="47" t="s">
        <v>160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2649.3439999999996</v>
      </c>
      <c r="N29" s="30">
        <v>-6588.0449999999983</v>
      </c>
    </row>
    <row r="30" spans="1:14" ht="29" x14ac:dyDescent="0.35">
      <c r="A30" s="45" t="s">
        <v>141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278117.402</v>
      </c>
      <c r="N30" s="30">
        <v>143982.054</v>
      </c>
    </row>
    <row r="31" spans="1:14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x14ac:dyDescent="0.35">
      <c r="A32" s="84" t="s">
        <v>142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134135.348</v>
      </c>
      <c r="M32" s="85">
        <v>315985.55799999996</v>
      </c>
      <c r="N32" s="85">
        <v>208419.87299999999</v>
      </c>
    </row>
  </sheetData>
  <pageMargins left="0.39370078740157483" right="0.19685039370078741" top="0.39370078740157483" bottom="0.19685039370078741" header="0.19685039370078741" footer="0.19685039370078741"/>
  <pageSetup scale="68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X34"/>
  <sheetViews>
    <sheetView showGridLines="0" zoomScale="60" zoomScaleNormal="60" workbookViewId="0">
      <pane xSplit="1" ySplit="6" topLeftCell="AI7" activePane="bottomRight" state="frozen"/>
      <selection activeCell="N35" sqref="N35"/>
      <selection pane="topRight" activeCell="N35" sqref="N35"/>
      <selection pane="bottomLeft" activeCell="N35" sqref="N35"/>
      <selection pane="bottomRight" activeCell="AZ41" sqref="AZ41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50" ht="18" x14ac:dyDescent="0.35">
      <c r="A1" s="83" t="s">
        <v>21</v>
      </c>
    </row>
    <row r="2" spans="1:50" ht="18" x14ac:dyDescent="0.35">
      <c r="A2" s="80"/>
    </row>
    <row r="3" spans="1:50" ht="18" x14ac:dyDescent="0.35">
      <c r="A3" s="88" t="s">
        <v>127</v>
      </c>
    </row>
    <row r="4" spans="1:50" x14ac:dyDescent="0.35">
      <c r="A4" s="44" t="s">
        <v>87</v>
      </c>
    </row>
    <row r="5" spans="1:50" ht="15.5" x14ac:dyDescent="0.35">
      <c r="A5" s="43"/>
    </row>
    <row r="6" spans="1:50" x14ac:dyDescent="0.35">
      <c r="B6" s="90" t="s">
        <v>107</v>
      </c>
      <c r="C6" s="90" t="s">
        <v>108</v>
      </c>
      <c r="D6" s="90" t="s">
        <v>109</v>
      </c>
      <c r="E6" s="90" t="s">
        <v>110</v>
      </c>
      <c r="F6" s="90" t="s">
        <v>111</v>
      </c>
      <c r="G6" s="90" t="s">
        <v>112</v>
      </c>
      <c r="H6" s="90" t="s">
        <v>113</v>
      </c>
      <c r="I6" s="90" t="s">
        <v>114</v>
      </c>
      <c r="J6" s="90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0" t="s">
        <v>125</v>
      </c>
      <c r="U6" s="90" t="s">
        <v>126</v>
      </c>
      <c r="V6" s="90" t="s">
        <v>143</v>
      </c>
      <c r="W6" s="90" t="s">
        <v>144</v>
      </c>
      <c r="X6" s="90" t="s">
        <v>145</v>
      </c>
      <c r="Y6" s="90" t="s">
        <v>146</v>
      </c>
      <c r="Z6" s="90" t="s">
        <v>147</v>
      </c>
      <c r="AA6" s="90" t="s">
        <v>148</v>
      </c>
      <c r="AB6" s="90" t="s">
        <v>149</v>
      </c>
      <c r="AC6" s="90" t="s">
        <v>150</v>
      </c>
      <c r="AD6" s="90" t="s">
        <v>151</v>
      </c>
      <c r="AE6" s="90" t="s">
        <v>152</v>
      </c>
      <c r="AF6" s="90" t="s">
        <v>153</v>
      </c>
      <c r="AG6" s="90" t="s">
        <v>154</v>
      </c>
      <c r="AH6" s="90" t="s">
        <v>163</v>
      </c>
      <c r="AI6" s="90" t="s">
        <v>164</v>
      </c>
      <c r="AJ6" s="90" t="s">
        <v>165</v>
      </c>
      <c r="AK6" s="90" t="s">
        <v>166</v>
      </c>
      <c r="AL6" s="90" t="s">
        <v>173</v>
      </c>
      <c r="AM6" s="90" t="s">
        <v>175</v>
      </c>
      <c r="AN6" s="90" t="s">
        <v>176</v>
      </c>
      <c r="AO6" s="90" t="s">
        <v>177</v>
      </c>
      <c r="AP6" s="90" t="s">
        <v>178</v>
      </c>
      <c r="AQ6" s="90" t="s">
        <v>179</v>
      </c>
      <c r="AR6" s="90" t="s">
        <v>183</v>
      </c>
      <c r="AS6" s="90" t="s">
        <v>184</v>
      </c>
      <c r="AT6" s="90" t="s">
        <v>185</v>
      </c>
      <c r="AU6" s="90" t="s">
        <v>211</v>
      </c>
      <c r="AV6" s="90" t="s">
        <v>212</v>
      </c>
      <c r="AW6" s="90" t="s">
        <v>213</v>
      </c>
      <c r="AX6" s="90" t="s">
        <v>214</v>
      </c>
    </row>
    <row r="9" spans="1:50" x14ac:dyDescent="0.35">
      <c r="A9" s="44" t="s">
        <v>128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413706.47100000002</v>
      </c>
      <c r="AU9" s="30">
        <v>399466.80700000003</v>
      </c>
      <c r="AV9" s="30">
        <v>388075.93400000001</v>
      </c>
      <c r="AW9" s="30">
        <v>477683.07700000005</v>
      </c>
      <c r="AX9" s="30">
        <v>532829.30099999998</v>
      </c>
    </row>
    <row r="10" spans="1:50" x14ac:dyDescent="0.35">
      <c r="A10" s="44" t="s">
        <v>129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-398038.30599999998</v>
      </c>
      <c r="AU10" s="30">
        <v>-345565.75699999998</v>
      </c>
      <c r="AV10" s="30">
        <v>-312956.54800000007</v>
      </c>
      <c r="AW10" s="30">
        <v>-431504.47</v>
      </c>
      <c r="AX10" s="30">
        <v>-431002.64</v>
      </c>
    </row>
    <row r="11" spans="1:50" x14ac:dyDescent="0.35">
      <c r="A11" s="44" t="s">
        <v>130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-38408.17200000002</v>
      </c>
      <c r="AU11" s="30">
        <v>-21140.976000000024</v>
      </c>
      <c r="AV11" s="30">
        <v>-25680.980999999912</v>
      </c>
      <c r="AW11" s="30">
        <v>-33000.698000000091</v>
      </c>
      <c r="AX11" s="30">
        <v>-47125.694999999949</v>
      </c>
    </row>
    <row r="12" spans="1:50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s="37" customFormat="1" x14ac:dyDescent="0.35">
      <c r="A13" s="75" t="s">
        <v>131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15081.184000000001</v>
      </c>
      <c r="AT13" s="76">
        <v>-22740.007000000001</v>
      </c>
      <c r="AU13" s="76">
        <v>32760.074000000001</v>
      </c>
      <c r="AV13" s="76">
        <v>49438.404999999999</v>
      </c>
      <c r="AW13" s="76">
        <v>13177.908999999992</v>
      </c>
      <c r="AX13" s="76">
        <v>54700.966</v>
      </c>
    </row>
    <row r="14" spans="1:50" x14ac:dyDescent="0.35">
      <c r="A14" s="46"/>
    </row>
    <row r="15" spans="1:50" x14ac:dyDescent="0.35">
      <c r="A15" s="44" t="s">
        <v>132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-8359.99</v>
      </c>
      <c r="AU15" s="30">
        <v>-10082.239</v>
      </c>
      <c r="AV15" s="30">
        <v>-14648.095000000001</v>
      </c>
      <c r="AW15" s="30">
        <v>1980.8510000000024</v>
      </c>
      <c r="AX15" s="30">
        <v>-5067.7250000000004</v>
      </c>
    </row>
    <row r="16" spans="1:50" x14ac:dyDescent="0.35">
      <c r="A16" s="40" t="s">
        <v>133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  <c r="AX16" s="30">
        <v>0</v>
      </c>
    </row>
    <row r="17" spans="1:50" x14ac:dyDescent="0.35">
      <c r="A17" s="40" t="s">
        <v>134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-8359.99</v>
      </c>
      <c r="AU17" s="30">
        <v>-10082.239</v>
      </c>
      <c r="AV17" s="30">
        <v>-12259.887000000002</v>
      </c>
      <c r="AW17" s="30">
        <v>1980.8510000000024</v>
      </c>
      <c r="AX17" s="30">
        <v>-5067.7250000000004</v>
      </c>
    </row>
    <row r="18" spans="1:50" x14ac:dyDescent="0.35">
      <c r="A18" s="44" t="s">
        <v>130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1652.9709999999995</v>
      </c>
      <c r="AU18" s="30">
        <v>1246.744999999999</v>
      </c>
      <c r="AV18" s="30">
        <v>2387.5000000000018</v>
      </c>
      <c r="AW18" s="30">
        <v>2096.1879999999983</v>
      </c>
      <c r="AX18" s="30">
        <v>2381.5160000000005</v>
      </c>
    </row>
    <row r="19" spans="1:50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</row>
    <row r="20" spans="1:50" s="37" customFormat="1" x14ac:dyDescent="0.35">
      <c r="A20" s="38" t="s">
        <v>135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-6707.0190000000002</v>
      </c>
      <c r="AU20" s="39">
        <v>-8835.4940000000006</v>
      </c>
      <c r="AV20" s="39">
        <v>-12260.594999999999</v>
      </c>
      <c r="AW20" s="39">
        <v>4077.0390000000007</v>
      </c>
      <c r="AX20" s="39">
        <v>-2686.2089999999998</v>
      </c>
    </row>
    <row r="21" spans="1:50" x14ac:dyDescent="0.35">
      <c r="A21" s="46"/>
    </row>
    <row r="22" spans="1:50" x14ac:dyDescent="0.35">
      <c r="A22" s="44" t="s">
        <v>136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  <c r="AX22" s="30">
        <v>-1.327</v>
      </c>
    </row>
    <row r="23" spans="1:50" x14ac:dyDescent="0.35">
      <c r="A23" s="44" t="s">
        <v>137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-5572.2150000000001</v>
      </c>
      <c r="AU23" s="30">
        <v>-8280.9760000000006</v>
      </c>
      <c r="AV23" s="30">
        <v>-4317.3769999999986</v>
      </c>
      <c r="AW23" s="30">
        <v>-4448.6739999999991</v>
      </c>
      <c r="AX23" s="30">
        <v>-4914.83</v>
      </c>
    </row>
    <row r="24" spans="1:50" x14ac:dyDescent="0.35">
      <c r="A24" s="44" t="s">
        <v>138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  <c r="AX24" s="30">
        <v>-4883.1549999999997</v>
      </c>
    </row>
    <row r="25" spans="1:50" x14ac:dyDescent="0.35">
      <c r="A25" s="44" t="s">
        <v>130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-9738.3739999999998</v>
      </c>
      <c r="AU25" s="30">
        <v>15917.018</v>
      </c>
      <c r="AV25" s="30">
        <v>3161.7109999999948</v>
      </c>
      <c r="AW25" s="30">
        <v>-11353.491000000002</v>
      </c>
      <c r="AX25" s="30">
        <v>-11631.902999999998</v>
      </c>
    </row>
    <row r="26" spans="1:50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</row>
    <row r="27" spans="1:50" s="37" customFormat="1" x14ac:dyDescent="0.35">
      <c r="A27" s="75" t="s">
        <v>139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19906.773999999998</v>
      </c>
      <c r="AT27" s="76">
        <v>-6360.0259999999998</v>
      </c>
      <c r="AU27" s="76">
        <v>-11860.92</v>
      </c>
      <c r="AV27" s="76">
        <v>-20323.062000000002</v>
      </c>
      <c r="AW27" s="76">
        <v>-5731.0339999999997</v>
      </c>
      <c r="AX27" s="76">
        <v>-21431.215</v>
      </c>
    </row>
    <row r="28" spans="1:50" ht="12.9" customHeight="1" x14ac:dyDescent="0.35">
      <c r="A28" s="46"/>
    </row>
    <row r="29" spans="1:50" ht="16.5" customHeight="1" x14ac:dyDescent="0.35">
      <c r="A29" s="47" t="s">
        <v>140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-4871.4169999999995</v>
      </c>
      <c r="AV29" s="30">
        <v>-4299.183</v>
      </c>
      <c r="AW29" s="30">
        <v>5144.6469999999999</v>
      </c>
      <c r="AX29" s="30">
        <v>-2562.0920000000001</v>
      </c>
    </row>
    <row r="30" spans="1:50" ht="16.5" customHeight="1" x14ac:dyDescent="0.35">
      <c r="A30" s="47" t="s">
        <v>141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  <c r="AX30" s="30">
        <v>143982.054</v>
      </c>
    </row>
    <row r="31" spans="1:50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</row>
    <row r="32" spans="1:50" s="37" customFormat="1" x14ac:dyDescent="0.35">
      <c r="A32" s="84" t="s">
        <v>142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  <c r="AR32" s="85">
        <v>-4295.4949999999953</v>
      </c>
      <c r="AS32" s="85">
        <v>35910.217999999993</v>
      </c>
      <c r="AT32" s="85">
        <v>107565.685</v>
      </c>
      <c r="AU32" s="85">
        <v>7192.2419999999984</v>
      </c>
      <c r="AV32" s="85">
        <v>12555.566000000006</v>
      </c>
      <c r="AW32" s="85">
        <v>16668.561000000002</v>
      </c>
      <c r="AX32" s="85">
        <v>172003.50399999999</v>
      </c>
    </row>
    <row r="34" spans="1:1" x14ac:dyDescent="0.35">
      <c r="A34" s="31" t="s">
        <v>210</v>
      </c>
    </row>
  </sheetData>
  <phoneticPr fontId="37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Matus Urra, Beatriz Irene</cp:lastModifiedBy>
  <cp:lastPrinted>2022-04-27T19:13:42Z</cp:lastPrinted>
  <dcterms:created xsi:type="dcterms:W3CDTF">2009-06-19T20:01:04Z</dcterms:created>
  <dcterms:modified xsi:type="dcterms:W3CDTF">2025-04-24T20:25:38Z</dcterms:modified>
</cp:coreProperties>
</file>