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FS_GFC\Control de Gestión\Docs\2025\09-2025\Datos Web\"/>
    </mc:Choice>
  </mc:AlternateContent>
  <xr:revisionPtr revIDLastSave="0" documentId="13_ncr:1_{C1EEF85D-9868-4477-AF22-E5FC4F676059}" xr6:coauthVersionLast="47" xr6:coauthVersionMax="47" xr10:uidLastSave="{00000000-0000-0000-0000-000000000000}"/>
  <bookViews>
    <workbookView xWindow="-110" yWindow="-110" windowWidth="19420" windowHeight="10300" tabRatio="875" firstSheet="4" activeTab="4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itácora respaldo a Mar-25" sheetId="20" state="hidden" r:id="rId4"/>
    <sheet name="Balances IFRS" sheetId="7" r:id="rId5"/>
    <sheet name="Est.Resultado Trim. IFRS" sheetId="6" r:id="rId6"/>
    <sheet name="Est.Resultado Trim Resp" sheetId="18" state="hidden" r:id="rId7"/>
    <sheet name="Est.Resultado Anual IFRS" sheetId="8" r:id="rId8"/>
    <sheet name="Flujo Efectivo Anual" sheetId="14" r:id="rId9"/>
    <sheet name="Flujo Efectivo Trimestre" sheetId="12" r:id="rId10"/>
  </sheets>
  <definedNames>
    <definedName name="_xlnm.Print_Area" localSheetId="4">'Balances IFRS'!$A$1:$BQ$27</definedName>
    <definedName name="_xlnm.Print_Area" localSheetId="7">'Est.Resultado Anual IFRS'!$A$1:$O$109</definedName>
    <definedName name="_xlnm.Print_Area" localSheetId="6">'Est.Resultado Trim Resp'!$A$1:$AP$111</definedName>
    <definedName name="_xlnm.Print_Area" localSheetId="5">'Est.Resultado Trim. IFRS'!$A$1:$BD$110</definedName>
    <definedName name="_xlnm.Print_Area" localSheetId="9">'Flujo Efectivo Trimestre'!$A$1:$AZ$33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4">'Balances IFRS'!$A:$A</definedName>
    <definedName name="_xlnm.Print_Titles" localSheetId="6">'Est.Resultado Trim Resp'!$A:$A</definedName>
    <definedName name="_xlnm.Print_Titles" localSheetId="5">'Est.Resultado Trim. IFRS'!$A:$A</definedName>
    <definedName name="_xlnm.Print_Titles" localSheetId="9">'Flujo Efectivo Trimestre'!$A:$A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4" i="18" l="1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AG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AO106" i="18"/>
  <c r="AN106" i="18"/>
  <c r="AN114" i="18" s="1"/>
  <c r="AM106" i="18"/>
  <c r="AM114" i="18" s="1"/>
  <c r="AL106" i="18"/>
  <c r="AL114" i="18" s="1"/>
  <c r="AK106" i="18"/>
  <c r="AK114" i="18" s="1"/>
  <c r="AJ106" i="18"/>
  <c r="AJ114" i="18" s="1"/>
  <c r="AI106" i="18"/>
  <c r="AI114" i="18" s="1"/>
  <c r="AH106" i="18"/>
  <c r="AH114" i="18" s="1"/>
  <c r="AG106" i="18"/>
  <c r="AG114" i="18" s="1"/>
  <c r="AF106" i="18"/>
  <c r="AF114" i="18" s="1"/>
  <c r="AE106" i="18"/>
  <c r="AE114" i="18" s="1"/>
  <c r="AD106" i="18"/>
  <c r="AD114" i="18" s="1"/>
  <c r="AO104" i="18"/>
  <c r="AN104" i="18"/>
  <c r="AN113" i="18" s="1"/>
  <c r="AM104" i="18"/>
  <c r="AM113" i="18" s="1"/>
  <c r="AL104" i="18"/>
  <c r="AL113" i="18" s="1"/>
  <c r="AK104" i="18"/>
  <c r="AK113" i="18" s="1"/>
  <c r="AJ104" i="18"/>
  <c r="AJ113" i="18" s="1"/>
  <c r="AI104" i="18"/>
  <c r="AI113" i="18" s="1"/>
  <c r="AH104" i="18"/>
  <c r="AH113" i="18" s="1"/>
  <c r="AG104" i="18"/>
  <c r="AF104" i="18"/>
  <c r="AF113" i="18" s="1"/>
  <c r="AE104" i="18"/>
  <c r="AE113" i="18" s="1"/>
  <c r="AD104" i="18"/>
  <c r="AD113" i="18" s="1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AK80" i="18"/>
  <c r="AK82" i="18" s="1"/>
  <c r="AJ80" i="18"/>
  <c r="AJ82" i="18" s="1"/>
  <c r="AI80" i="18"/>
  <c r="AI82" i="18" s="1"/>
  <c r="AH80" i="18"/>
  <c r="AH82" i="18" s="1"/>
  <c r="AG80" i="18"/>
  <c r="AG82" i="18" s="1"/>
  <c r="AF80" i="18"/>
  <c r="AF82" i="18" s="1"/>
  <c r="AE80" i="18"/>
  <c r="AE82" i="18" s="1"/>
  <c r="AD80" i="18"/>
  <c r="AD82" i="18" s="1"/>
  <c r="AC80" i="18"/>
  <c r="AC82" i="18" s="1"/>
  <c r="AB80" i="18"/>
  <c r="AB82" i="18" s="1"/>
  <c r="AA80" i="18"/>
  <c r="AA82" i="18" s="1"/>
  <c r="Z80" i="18"/>
  <c r="Z82" i="18" s="1"/>
  <c r="Y80" i="18"/>
  <c r="Y82" i="18" s="1"/>
  <c r="X80" i="18"/>
  <c r="X82" i="18" s="1"/>
  <c r="W80" i="18"/>
  <c r="W82" i="18" s="1"/>
  <c r="V80" i="18"/>
  <c r="V82" i="18" s="1"/>
  <c r="U80" i="18"/>
  <c r="U82" i="18" s="1"/>
  <c r="T80" i="18"/>
  <c r="T82" i="18" s="1"/>
  <c r="S80" i="18"/>
  <c r="S82" i="18" s="1"/>
  <c r="R80" i="18"/>
  <c r="R82" i="18" s="1"/>
  <c r="Q80" i="18"/>
  <c r="Q82" i="18" s="1"/>
  <c r="P80" i="18"/>
  <c r="P82" i="18" s="1"/>
  <c r="O80" i="18"/>
  <c r="O82" i="18" s="1"/>
  <c r="N80" i="18"/>
  <c r="N82" i="18" s="1"/>
  <c r="M80" i="18"/>
  <c r="M82" i="18" s="1"/>
  <c r="L80" i="18"/>
  <c r="L82" i="18" s="1"/>
  <c r="K80" i="18"/>
  <c r="K82" i="18" s="1"/>
  <c r="J80" i="18"/>
  <c r="J82" i="18" s="1"/>
  <c r="I80" i="18"/>
  <c r="I82" i="18" s="1"/>
  <c r="H80" i="18"/>
  <c r="H82" i="18" s="1"/>
  <c r="G80" i="18"/>
  <c r="G82" i="18" s="1"/>
  <c r="F80" i="18"/>
  <c r="F82" i="18" s="1"/>
  <c r="E80" i="18"/>
  <c r="E82" i="18" s="1"/>
  <c r="D80" i="18"/>
  <c r="D82" i="18" s="1"/>
  <c r="C80" i="18"/>
  <c r="C82" i="18" s="1"/>
  <c r="B80" i="18"/>
  <c r="B82" i="18" s="1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AO73" i="18"/>
  <c r="AN73" i="18"/>
  <c r="AN83" i="18" s="1"/>
  <c r="AM73" i="18"/>
  <c r="AM80" i="18" s="1"/>
  <c r="AM82" i="18" s="1"/>
  <c r="AL73" i="18"/>
  <c r="AL78" i="18" s="1"/>
  <c r="AO60" i="18"/>
  <c r="AN60" i="18"/>
  <c r="AM60" i="18"/>
  <c r="AM67" i="18" s="1"/>
  <c r="AM69" i="18" s="1"/>
  <c r="AL60" i="18"/>
  <c r="AL67" i="18" s="1"/>
  <c r="AL69" i="18" s="1"/>
  <c r="AK60" i="18"/>
  <c r="AK65" i="18" s="1"/>
  <c r="AJ60" i="18"/>
  <c r="AJ65" i="18" s="1"/>
  <c r="AI60" i="18"/>
  <c r="AI65" i="18" s="1"/>
  <c r="AH60" i="18"/>
  <c r="AG60" i="18"/>
  <c r="AF60" i="18"/>
  <c r="AE60" i="18"/>
  <c r="AE67" i="18" s="1"/>
  <c r="AE69" i="18" s="1"/>
  <c r="AD60" i="18"/>
  <c r="AD67" i="18" s="1"/>
  <c r="AD69" i="18" s="1"/>
  <c r="AC60" i="18"/>
  <c r="AC65" i="18" s="1"/>
  <c r="AB60" i="18"/>
  <c r="AB65" i="18" s="1"/>
  <c r="AA60" i="18"/>
  <c r="AA65" i="18" s="1"/>
  <c r="Z60" i="18"/>
  <c r="Y60" i="18"/>
  <c r="X60" i="18"/>
  <c r="X67" i="18" s="1"/>
  <c r="X69" i="18" s="1"/>
  <c r="W60" i="18"/>
  <c r="W67" i="18" s="1"/>
  <c r="W69" i="18" s="1"/>
  <c r="V60" i="18"/>
  <c r="V67" i="18" s="1"/>
  <c r="V69" i="18" s="1"/>
  <c r="U60" i="18"/>
  <c r="U65" i="18" s="1"/>
  <c r="T60" i="18"/>
  <c r="T65" i="18" s="1"/>
  <c r="S60" i="18"/>
  <c r="S65" i="18" s="1"/>
  <c r="R60" i="18"/>
  <c r="Q60" i="18"/>
  <c r="P60" i="18"/>
  <c r="O60" i="18"/>
  <c r="O67" i="18" s="1"/>
  <c r="O69" i="18" s="1"/>
  <c r="N60" i="18"/>
  <c r="N67" i="18" s="1"/>
  <c r="N69" i="18" s="1"/>
  <c r="M60" i="18"/>
  <c r="M65" i="18" s="1"/>
  <c r="L60" i="18"/>
  <c r="L65" i="18" s="1"/>
  <c r="K60" i="18"/>
  <c r="K65" i="18" s="1"/>
  <c r="J60" i="18"/>
  <c r="I60" i="18"/>
  <c r="H60" i="18"/>
  <c r="G60" i="18"/>
  <c r="G67" i="18" s="1"/>
  <c r="G69" i="18" s="1"/>
  <c r="F60" i="18"/>
  <c r="F67" i="18" s="1"/>
  <c r="F69" i="18" s="1"/>
  <c r="E60" i="18"/>
  <c r="E65" i="18" s="1"/>
  <c r="D60" i="18"/>
  <c r="D65" i="18" s="1"/>
  <c r="C60" i="18"/>
  <c r="B60" i="18"/>
  <c r="X54" i="18"/>
  <c r="X56" i="18" s="1"/>
  <c r="AO47" i="18"/>
  <c r="AO57" i="18" s="1"/>
  <c r="AN47" i="18"/>
  <c r="AN57" i="18" s="1"/>
  <c r="AM47" i="18"/>
  <c r="AM57" i="18" s="1"/>
  <c r="AL47" i="18"/>
  <c r="AL52" i="18" s="1"/>
  <c r="AK47" i="18"/>
  <c r="AK57" i="18" s="1"/>
  <c r="AJ47" i="18"/>
  <c r="AJ57" i="18" s="1"/>
  <c r="AI47" i="18"/>
  <c r="AI57" i="18" s="1"/>
  <c r="AH47" i="18"/>
  <c r="AH57" i="18" s="1"/>
  <c r="AG47" i="18"/>
  <c r="AG57" i="18" s="1"/>
  <c r="AF47" i="18"/>
  <c r="AF57" i="18" s="1"/>
  <c r="AE47" i="18"/>
  <c r="AE54" i="18" s="1"/>
  <c r="AE56" i="18" s="1"/>
  <c r="AD47" i="18"/>
  <c r="AD52" i="18" s="1"/>
  <c r="AC47" i="18"/>
  <c r="AC57" i="18" s="1"/>
  <c r="AB47" i="18"/>
  <c r="AB57" i="18" s="1"/>
  <c r="AA47" i="18"/>
  <c r="AA57" i="18" s="1"/>
  <c r="Z47" i="18"/>
  <c r="Z52" i="18" s="1"/>
  <c r="Y47" i="18"/>
  <c r="Y57" i="18" s="1"/>
  <c r="X47" i="18"/>
  <c r="X57" i="18" s="1"/>
  <c r="W47" i="18"/>
  <c r="W54" i="18" s="1"/>
  <c r="W56" i="18" s="1"/>
  <c r="V47" i="18"/>
  <c r="V52" i="18" s="1"/>
  <c r="U47" i="18"/>
  <c r="U57" i="18" s="1"/>
  <c r="T47" i="18"/>
  <c r="T57" i="18" s="1"/>
  <c r="S47" i="18"/>
  <c r="S57" i="18" s="1"/>
  <c r="R47" i="18"/>
  <c r="R57" i="18" s="1"/>
  <c r="Q47" i="18"/>
  <c r="Q54" i="18" s="1"/>
  <c r="Q56" i="18" s="1"/>
  <c r="P47" i="18"/>
  <c r="P54" i="18" s="1"/>
  <c r="P56" i="18" s="1"/>
  <c r="O47" i="18"/>
  <c r="O54" i="18" s="1"/>
  <c r="O56" i="18" s="1"/>
  <c r="N47" i="18"/>
  <c r="N57" i="18" s="1"/>
  <c r="M47" i="18"/>
  <c r="M57" i="18" s="1"/>
  <c r="L47" i="18"/>
  <c r="L57" i="18" s="1"/>
  <c r="K47" i="18"/>
  <c r="K57" i="18" s="1"/>
  <c r="J47" i="18"/>
  <c r="J57" i="18" s="1"/>
  <c r="I47" i="18"/>
  <c r="I54" i="18" s="1"/>
  <c r="I56" i="18" s="1"/>
  <c r="H47" i="18"/>
  <c r="H57" i="18" s="1"/>
  <c r="G47" i="18"/>
  <c r="G54" i="18" s="1"/>
  <c r="G56" i="18" s="1"/>
  <c r="F47" i="18"/>
  <c r="F52" i="18" s="1"/>
  <c r="E47" i="18"/>
  <c r="E57" i="18" s="1"/>
  <c r="D47" i="18"/>
  <c r="D57" i="18" s="1"/>
  <c r="C47" i="18"/>
  <c r="C57" i="18" s="1"/>
  <c r="B47" i="18"/>
  <c r="B52" i="18" s="1"/>
  <c r="F41" i="18"/>
  <c r="F43" i="18" s="1"/>
  <c r="AO34" i="18"/>
  <c r="AO44" i="18" s="1"/>
  <c r="AN34" i="18"/>
  <c r="AN39" i="18" s="1"/>
  <c r="AM34" i="18"/>
  <c r="AL34" i="18"/>
  <c r="AK34" i="18"/>
  <c r="AK44" i="18" s="1"/>
  <c r="AJ34" i="18"/>
  <c r="AJ100" i="18" s="1"/>
  <c r="AI34" i="18"/>
  <c r="AI44" i="18" s="1"/>
  <c r="AH34" i="18"/>
  <c r="AG34" i="18"/>
  <c r="AG44" i="18" s="1"/>
  <c r="AF34" i="18"/>
  <c r="AF39" i="18" s="1"/>
  <c r="AE34" i="18"/>
  <c r="AD34" i="18"/>
  <c r="AD41" i="18" s="1"/>
  <c r="AD43" i="18" s="1"/>
  <c r="AC34" i="18"/>
  <c r="AC44" i="18" s="1"/>
  <c r="AB34" i="18"/>
  <c r="AB39" i="18" s="1"/>
  <c r="AA34" i="18"/>
  <c r="AA44" i="18" s="1"/>
  <c r="Z34" i="18"/>
  <c r="Z100" i="18" s="1"/>
  <c r="Y34" i="18"/>
  <c r="Y100" i="18" s="1"/>
  <c r="X34" i="18"/>
  <c r="X100" i="18" s="1"/>
  <c r="W34" i="18"/>
  <c r="V34" i="18"/>
  <c r="V41" i="18" s="1"/>
  <c r="U34" i="18"/>
  <c r="U44" i="18" s="1"/>
  <c r="T34" i="18"/>
  <c r="T44" i="18" s="1"/>
  <c r="S34" i="18"/>
  <c r="S44" i="18" s="1"/>
  <c r="R34" i="18"/>
  <c r="Q34" i="18"/>
  <c r="Q44" i="18" s="1"/>
  <c r="P34" i="18"/>
  <c r="P39" i="18" s="1"/>
  <c r="O34" i="18"/>
  <c r="O100" i="18" s="1"/>
  <c r="O115" i="18" s="1"/>
  <c r="N34" i="18"/>
  <c r="N100" i="18" s="1"/>
  <c r="M34" i="18"/>
  <c r="M100" i="18" s="1"/>
  <c r="L34" i="18"/>
  <c r="L100" i="18" s="1"/>
  <c r="K34" i="18"/>
  <c r="K44" i="18" s="1"/>
  <c r="J34" i="18"/>
  <c r="I34" i="18"/>
  <c r="I41" i="18" s="1"/>
  <c r="I43" i="18" s="1"/>
  <c r="H34" i="18"/>
  <c r="H39" i="18" s="1"/>
  <c r="G34" i="18"/>
  <c r="F34" i="18"/>
  <c r="E34" i="18"/>
  <c r="E41" i="18" s="1"/>
  <c r="E43" i="18" s="1"/>
  <c r="D34" i="18"/>
  <c r="D41" i="18" s="1"/>
  <c r="C34" i="18"/>
  <c r="C44" i="18" s="1"/>
  <c r="B34" i="18"/>
  <c r="B100" i="18" s="1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Q41" i="18" l="1"/>
  <c r="Q43" i="18" s="1"/>
  <c r="Y54" i="18"/>
  <c r="Y56" i="18" s="1"/>
  <c r="N65" i="18"/>
  <c r="S39" i="18"/>
  <c r="AB41" i="18"/>
  <c r="Z54" i="18"/>
  <c r="Z56" i="18" s="1"/>
  <c r="O65" i="18"/>
  <c r="L52" i="18"/>
  <c r="T39" i="18"/>
  <c r="AC41" i="18"/>
  <c r="AC43" i="18" s="1"/>
  <c r="AC39" i="18"/>
  <c r="AO41" i="18"/>
  <c r="AO43" i="18" s="1"/>
  <c r="P52" i="18"/>
  <c r="H52" i="18"/>
  <c r="U54" i="18"/>
  <c r="U56" i="18" s="1"/>
  <c r="I52" i="18"/>
  <c r="X52" i="18"/>
  <c r="AH54" i="18"/>
  <c r="AH56" i="18" s="1"/>
  <c r="W65" i="18"/>
  <c r="AK100" i="18"/>
  <c r="AK112" i="18" s="1"/>
  <c r="AK39" i="18"/>
  <c r="AB52" i="18"/>
  <c r="AB105" i="18" s="1"/>
  <c r="AN54" i="18"/>
  <c r="AN56" i="18" s="1"/>
  <c r="AD65" i="18"/>
  <c r="AJ52" i="18"/>
  <c r="I57" i="18"/>
  <c r="AE65" i="18"/>
  <c r="D39" i="18"/>
  <c r="AN52" i="18"/>
  <c r="P57" i="18"/>
  <c r="E39" i="18"/>
  <c r="AO52" i="18"/>
  <c r="Q57" i="18"/>
  <c r="S70" i="18"/>
  <c r="B54" i="18"/>
  <c r="B56" i="18" s="1"/>
  <c r="W57" i="18"/>
  <c r="J54" i="18"/>
  <c r="J56" i="18" s="1"/>
  <c r="M39" i="18"/>
  <c r="D52" i="18"/>
  <c r="D105" i="18" s="1"/>
  <c r="AL100" i="18"/>
  <c r="AL110" i="18" s="1"/>
  <c r="AN100" i="18"/>
  <c r="V65" i="18"/>
  <c r="Y44" i="18"/>
  <c r="D100" i="18"/>
  <c r="AB100" i="18"/>
  <c r="AB112" i="18" s="1"/>
  <c r="U39" i="18"/>
  <c r="AC54" i="18"/>
  <c r="AC56" i="18" s="1"/>
  <c r="E100" i="18"/>
  <c r="E112" i="18" s="1"/>
  <c r="Q100" i="18"/>
  <c r="Q115" i="18" s="1"/>
  <c r="AO100" i="18"/>
  <c r="AO110" i="18" s="1"/>
  <c r="X39" i="18"/>
  <c r="AG41" i="18"/>
  <c r="AG43" i="18" s="1"/>
  <c r="Q52" i="18"/>
  <c r="H54" i="18"/>
  <c r="H56" i="18" s="1"/>
  <c r="AF54" i="18"/>
  <c r="AF56" i="18" s="1"/>
  <c r="AL65" i="18"/>
  <c r="AN80" i="18"/>
  <c r="AN82" i="18" s="1"/>
  <c r="AM100" i="18"/>
  <c r="AM115" i="18" s="1"/>
  <c r="P100" i="18"/>
  <c r="P115" i="18" s="1"/>
  <c r="AB44" i="18"/>
  <c r="E54" i="18"/>
  <c r="E56" i="18" s="1"/>
  <c r="AE57" i="18"/>
  <c r="AM78" i="18"/>
  <c r="F100" i="18"/>
  <c r="R100" i="18"/>
  <c r="R115" i="18" s="1"/>
  <c r="AD100" i="18"/>
  <c r="AD115" i="18" s="1"/>
  <c r="C39" i="18"/>
  <c r="AA39" i="18"/>
  <c r="L41" i="18"/>
  <c r="L43" i="18" s="1"/>
  <c r="AJ41" i="18"/>
  <c r="AJ44" i="18"/>
  <c r="T52" i="18"/>
  <c r="T105" i="18" s="1"/>
  <c r="AG54" i="18"/>
  <c r="AG56" i="18" s="1"/>
  <c r="AM65" i="18"/>
  <c r="Y41" i="18"/>
  <c r="Y43" i="18" s="1"/>
  <c r="G100" i="18"/>
  <c r="G115" i="18" s="1"/>
  <c r="AK41" i="18"/>
  <c r="AK43" i="18" s="1"/>
  <c r="L44" i="18"/>
  <c r="H100" i="18"/>
  <c r="T100" i="18"/>
  <c r="AF100" i="18"/>
  <c r="AF115" i="18" s="1"/>
  <c r="N41" i="18"/>
  <c r="N43" i="18" s="1"/>
  <c r="AL41" i="18"/>
  <c r="AL43" i="18" s="1"/>
  <c r="Y52" i="18"/>
  <c r="M54" i="18"/>
  <c r="M56" i="18" s="1"/>
  <c r="AK54" i="18"/>
  <c r="AK56" i="18" s="1"/>
  <c r="K70" i="18"/>
  <c r="AE100" i="18"/>
  <c r="AE115" i="18" s="1"/>
  <c r="M41" i="18"/>
  <c r="M43" i="18" s="1"/>
  <c r="I100" i="18"/>
  <c r="I112" i="18" s="1"/>
  <c r="AG100" i="18"/>
  <c r="F65" i="18"/>
  <c r="J100" i="18"/>
  <c r="J112" i="18" s="1"/>
  <c r="V100" i="18"/>
  <c r="V112" i="18" s="1"/>
  <c r="AH100" i="18"/>
  <c r="AH115" i="18" s="1"/>
  <c r="K39" i="18"/>
  <c r="AI39" i="18"/>
  <c r="T41" i="18"/>
  <c r="T43" i="18" s="1"/>
  <c r="D44" i="18"/>
  <c r="AF52" i="18"/>
  <c r="AO54" i="18"/>
  <c r="AO56" i="18" s="1"/>
  <c r="G65" i="18"/>
  <c r="AA70" i="18"/>
  <c r="W100" i="18"/>
  <c r="W115" i="18" s="1"/>
  <c r="L39" i="18"/>
  <c r="L105" i="18" s="1"/>
  <c r="AJ39" i="18"/>
  <c r="AJ105" i="18" s="1"/>
  <c r="U41" i="18"/>
  <c r="U43" i="18" s="1"/>
  <c r="I44" i="18"/>
  <c r="AG52" i="18"/>
  <c r="R54" i="18"/>
  <c r="R56" i="18" s="1"/>
  <c r="F57" i="18"/>
  <c r="AI70" i="18"/>
  <c r="M112" i="18"/>
  <c r="M115" i="18"/>
  <c r="G44" i="18"/>
  <c r="O44" i="18"/>
  <c r="W44" i="18"/>
  <c r="AE44" i="18"/>
  <c r="AM44" i="18"/>
  <c r="G52" i="18"/>
  <c r="O52" i="18"/>
  <c r="W52" i="18"/>
  <c r="AE52" i="18"/>
  <c r="AM52" i="18"/>
  <c r="O57" i="18"/>
  <c r="Z57" i="18"/>
  <c r="U100" i="18"/>
  <c r="AJ110" i="18"/>
  <c r="G112" i="18"/>
  <c r="F112" i="18"/>
  <c r="F115" i="18"/>
  <c r="N112" i="18"/>
  <c r="N115" i="18"/>
  <c r="AL112" i="18"/>
  <c r="AL115" i="18"/>
  <c r="V43" i="18"/>
  <c r="H44" i="18"/>
  <c r="P44" i="18"/>
  <c r="X44" i="18"/>
  <c r="AF44" i="18"/>
  <c r="AN44" i="18"/>
  <c r="B57" i="18"/>
  <c r="AD57" i="18"/>
  <c r="AC100" i="18"/>
  <c r="O112" i="18"/>
  <c r="H115" i="18"/>
  <c r="H112" i="18"/>
  <c r="P112" i="18"/>
  <c r="X115" i="18"/>
  <c r="X112" i="18"/>
  <c r="AN115" i="18"/>
  <c r="AN112" i="18"/>
  <c r="F39" i="18"/>
  <c r="F105" i="18" s="1"/>
  <c r="N39" i="18"/>
  <c r="V39" i="18"/>
  <c r="V105" i="18" s="1"/>
  <c r="AD39" i="18"/>
  <c r="AL39" i="18"/>
  <c r="AL105" i="18" s="1"/>
  <c r="G41" i="18"/>
  <c r="O41" i="18"/>
  <c r="W41" i="18"/>
  <c r="AE41" i="18"/>
  <c r="AM41" i="18"/>
  <c r="B44" i="18"/>
  <c r="J44" i="18"/>
  <c r="R44" i="18"/>
  <c r="Z44" i="18"/>
  <c r="AH44" i="18"/>
  <c r="J52" i="18"/>
  <c r="R52" i="18"/>
  <c r="AH52" i="18"/>
  <c r="C54" i="18"/>
  <c r="C56" i="18" s="1"/>
  <c r="K54" i="18"/>
  <c r="K56" i="18" s="1"/>
  <c r="S54" i="18"/>
  <c r="S56" i="18" s="1"/>
  <c r="AA54" i="18"/>
  <c r="AA56" i="18" s="1"/>
  <c r="AI54" i="18"/>
  <c r="AI56" i="18" s="1"/>
  <c r="G57" i="18"/>
  <c r="H70" i="18"/>
  <c r="H65" i="18"/>
  <c r="H105" i="18" s="1"/>
  <c r="P70" i="18"/>
  <c r="P65" i="18"/>
  <c r="P105" i="18" s="1"/>
  <c r="X70" i="18"/>
  <c r="X65" i="18"/>
  <c r="X105" i="18" s="1"/>
  <c r="AF70" i="18"/>
  <c r="AF65" i="18"/>
  <c r="AF105" i="18" s="1"/>
  <c r="AN70" i="18"/>
  <c r="AN65" i="18"/>
  <c r="H67" i="18"/>
  <c r="H69" i="18" s="1"/>
  <c r="AE110" i="18"/>
  <c r="AE112" i="18"/>
  <c r="I115" i="18"/>
  <c r="Y115" i="18"/>
  <c r="Y112" i="18"/>
  <c r="AG115" i="18"/>
  <c r="AG112" i="18"/>
  <c r="AO115" i="18"/>
  <c r="AO112" i="18"/>
  <c r="G39" i="18"/>
  <c r="O39" i="18"/>
  <c r="O105" i="18" s="1"/>
  <c r="W39" i="18"/>
  <c r="AE39" i="18"/>
  <c r="AM39" i="18"/>
  <c r="H41" i="18"/>
  <c r="P41" i="18"/>
  <c r="X41" i="18"/>
  <c r="AF41" i="18"/>
  <c r="AN41" i="18"/>
  <c r="C52" i="18"/>
  <c r="K52" i="18"/>
  <c r="S52" i="18"/>
  <c r="S105" i="18" s="1"/>
  <c r="AA52" i="18"/>
  <c r="AA105" i="18" s="1"/>
  <c r="AI52" i="18"/>
  <c r="D54" i="18"/>
  <c r="D56" i="18" s="1"/>
  <c r="L54" i="18"/>
  <c r="L56" i="18" s="1"/>
  <c r="T54" i="18"/>
  <c r="T56" i="18" s="1"/>
  <c r="AB54" i="18"/>
  <c r="AB56" i="18" s="1"/>
  <c r="AJ54" i="18"/>
  <c r="AJ56" i="18" s="1"/>
  <c r="V57" i="18"/>
  <c r="I70" i="18"/>
  <c r="I65" i="18"/>
  <c r="I67" i="18"/>
  <c r="I69" i="18" s="1"/>
  <c r="Q70" i="18"/>
  <c r="Q65" i="18"/>
  <c r="Q67" i="18"/>
  <c r="Q69" i="18" s="1"/>
  <c r="Y70" i="18"/>
  <c r="Y65" i="18"/>
  <c r="Y67" i="18"/>
  <c r="Y69" i="18" s="1"/>
  <c r="AG70" i="18"/>
  <c r="AG65" i="18"/>
  <c r="AG67" i="18"/>
  <c r="AG69" i="18" s="1"/>
  <c r="AO70" i="18"/>
  <c r="AO65" i="18"/>
  <c r="AO67" i="18"/>
  <c r="AO69" i="18" s="1"/>
  <c r="P67" i="18"/>
  <c r="P69" i="18" s="1"/>
  <c r="AN110" i="18"/>
  <c r="B70" i="18"/>
  <c r="B65" i="18"/>
  <c r="B67" i="18"/>
  <c r="B69" i="18" s="1"/>
  <c r="J70" i="18"/>
  <c r="J65" i="18"/>
  <c r="J67" i="18"/>
  <c r="J69" i="18" s="1"/>
  <c r="R70" i="18"/>
  <c r="R65" i="18"/>
  <c r="R67" i="18"/>
  <c r="R69" i="18" s="1"/>
  <c r="Z70" i="18"/>
  <c r="Z65" i="18"/>
  <c r="Z67" i="18"/>
  <c r="Z69" i="18" s="1"/>
  <c r="AH70" i="18"/>
  <c r="AH65" i="18"/>
  <c r="AH67" i="18"/>
  <c r="AH69" i="18" s="1"/>
  <c r="AG110" i="18"/>
  <c r="B115" i="18"/>
  <c r="B112" i="18"/>
  <c r="C100" i="18"/>
  <c r="K100" i="18"/>
  <c r="S100" i="18"/>
  <c r="AA100" i="18"/>
  <c r="AI100" i="18"/>
  <c r="I39" i="18"/>
  <c r="Q39" i="18"/>
  <c r="Y39" i="18"/>
  <c r="AG39" i="18"/>
  <c r="AO39" i="18"/>
  <c r="B41" i="18"/>
  <c r="J41" i="18"/>
  <c r="R41" i="18"/>
  <c r="Z41" i="18"/>
  <c r="AH41" i="18"/>
  <c r="E44" i="18"/>
  <c r="M44" i="18"/>
  <c r="E52" i="18"/>
  <c r="E105" i="18" s="1"/>
  <c r="M52" i="18"/>
  <c r="M105" i="18" s="1"/>
  <c r="U52" i="18"/>
  <c r="U105" i="18" s="1"/>
  <c r="AC52" i="18"/>
  <c r="AC105" i="18" s="1"/>
  <c r="AK52" i="18"/>
  <c r="F54" i="18"/>
  <c r="F56" i="18" s="1"/>
  <c r="N54" i="18"/>
  <c r="N56" i="18" s="1"/>
  <c r="V54" i="18"/>
  <c r="V56" i="18" s="1"/>
  <c r="AD54" i="18"/>
  <c r="AD56" i="18" s="1"/>
  <c r="AL54" i="18"/>
  <c r="AL56" i="18" s="1"/>
  <c r="AL57" i="18"/>
  <c r="C65" i="18"/>
  <c r="C67" i="18"/>
  <c r="C69" i="18" s="1"/>
  <c r="AF67" i="18"/>
  <c r="AF69" i="18" s="1"/>
  <c r="C70" i="18"/>
  <c r="AH110" i="18"/>
  <c r="AK110" i="18"/>
  <c r="AK115" i="18"/>
  <c r="Z115" i="18"/>
  <c r="Z112" i="18"/>
  <c r="D115" i="18"/>
  <c r="D112" i="18"/>
  <c r="L115" i="18"/>
  <c r="L112" i="18"/>
  <c r="T115" i="18"/>
  <c r="T112" i="18"/>
  <c r="AJ115" i="18"/>
  <c r="AJ112" i="18"/>
  <c r="B39" i="18"/>
  <c r="J39" i="18"/>
  <c r="R39" i="18"/>
  <c r="Z39" i="18"/>
  <c r="Z105" i="18" s="1"/>
  <c r="AH39" i="18"/>
  <c r="C41" i="18"/>
  <c r="K41" i="18"/>
  <c r="S41" i="18"/>
  <c r="AA41" i="18"/>
  <c r="AI41" i="18"/>
  <c r="D43" i="18"/>
  <c r="AB43" i="18"/>
  <c r="AJ43" i="18"/>
  <c r="F44" i="18"/>
  <c r="N44" i="18"/>
  <c r="V44" i="18"/>
  <c r="AD44" i="18"/>
  <c r="AL44" i="18"/>
  <c r="N52" i="18"/>
  <c r="AM54" i="18"/>
  <c r="AM56" i="18" s="1"/>
  <c r="AN67" i="18"/>
  <c r="AN69" i="18" s="1"/>
  <c r="AO83" i="18"/>
  <c r="AO78" i="18"/>
  <c r="AO80" i="18"/>
  <c r="AO82" i="18" s="1"/>
  <c r="D70" i="18"/>
  <c r="L70" i="18"/>
  <c r="T70" i="18"/>
  <c r="AB70" i="18"/>
  <c r="AJ70" i="18"/>
  <c r="AN78" i="18"/>
  <c r="E70" i="18"/>
  <c r="M70" i="18"/>
  <c r="U70" i="18"/>
  <c r="AC70" i="18"/>
  <c r="AK70" i="18"/>
  <c r="K67" i="18"/>
  <c r="K69" i="18" s="1"/>
  <c r="S67" i="18"/>
  <c r="S69" i="18" s="1"/>
  <c r="AA67" i="18"/>
  <c r="AA69" i="18" s="1"/>
  <c r="AI67" i="18"/>
  <c r="AI69" i="18" s="1"/>
  <c r="F70" i="18"/>
  <c r="N70" i="18"/>
  <c r="V70" i="18"/>
  <c r="AD70" i="18"/>
  <c r="AL70" i="18"/>
  <c r="AL83" i="18"/>
  <c r="D67" i="18"/>
  <c r="D69" i="18" s="1"/>
  <c r="L67" i="18"/>
  <c r="L69" i="18" s="1"/>
  <c r="T67" i="18"/>
  <c r="T69" i="18" s="1"/>
  <c r="AB67" i="18"/>
  <c r="AB69" i="18" s="1"/>
  <c r="AJ67" i="18"/>
  <c r="AJ69" i="18" s="1"/>
  <c r="G70" i="18"/>
  <c r="O70" i="18"/>
  <c r="W70" i="18"/>
  <c r="AE70" i="18"/>
  <c r="AM70" i="18"/>
  <c r="AM83" i="18"/>
  <c r="E67" i="18"/>
  <c r="E69" i="18" s="1"/>
  <c r="M67" i="18"/>
  <c r="M69" i="18" s="1"/>
  <c r="U67" i="18"/>
  <c r="U69" i="18" s="1"/>
  <c r="AC67" i="18"/>
  <c r="AC69" i="18" s="1"/>
  <c r="AK67" i="18"/>
  <c r="AK69" i="18" s="1"/>
  <c r="AL80" i="18"/>
  <c r="AL82" i="18" s="1"/>
  <c r="AE105" i="18" l="1"/>
  <c r="AD110" i="18"/>
  <c r="K105" i="18"/>
  <c r="AK105" i="18"/>
  <c r="J115" i="18"/>
  <c r="AB115" i="18"/>
  <c r="Y105" i="18"/>
  <c r="AB107" i="18"/>
  <c r="V115" i="18"/>
  <c r="AM112" i="18"/>
  <c r="W112" i="18"/>
  <c r="AD105" i="18"/>
  <c r="AN105" i="18"/>
  <c r="W105" i="18"/>
  <c r="AF110" i="18"/>
  <c r="Q107" i="18"/>
  <c r="AM110" i="18"/>
  <c r="AD112" i="18"/>
  <c r="C105" i="18"/>
  <c r="E115" i="18"/>
  <c r="B105" i="18"/>
  <c r="AH112" i="18"/>
  <c r="R112" i="18"/>
  <c r="Q112" i="18"/>
  <c r="AF112" i="18"/>
  <c r="AM105" i="18"/>
  <c r="AI105" i="18"/>
  <c r="Q105" i="18"/>
  <c r="I105" i="18"/>
  <c r="AI115" i="18"/>
  <c r="AI112" i="18"/>
  <c r="K107" i="18"/>
  <c r="K43" i="18"/>
  <c r="AO105" i="18"/>
  <c r="AO107" i="18"/>
  <c r="AO109" i="18" s="1"/>
  <c r="AE107" i="18"/>
  <c r="AE109" i="18" s="1"/>
  <c r="AE43" i="18"/>
  <c r="N105" i="18"/>
  <c r="AI110" i="18"/>
  <c r="C107" i="18"/>
  <c r="C43" i="18"/>
  <c r="AG105" i="18"/>
  <c r="S115" i="18"/>
  <c r="S112" i="18"/>
  <c r="W43" i="18"/>
  <c r="W107" i="18"/>
  <c r="L107" i="18"/>
  <c r="K115" i="18"/>
  <c r="K112" i="18"/>
  <c r="AN107" i="18"/>
  <c r="AN109" i="18" s="1"/>
  <c r="AN43" i="18"/>
  <c r="N107" i="18"/>
  <c r="O43" i="18"/>
  <c r="O107" i="18"/>
  <c r="AK107" i="18"/>
  <c r="AK109" i="18" s="1"/>
  <c r="D107" i="18"/>
  <c r="Y107" i="18"/>
  <c r="Z107" i="18"/>
  <c r="Z43" i="18"/>
  <c r="AG107" i="18"/>
  <c r="AG109" i="18" s="1"/>
  <c r="AD107" i="18"/>
  <c r="AD109" i="18" s="1"/>
  <c r="X107" i="18"/>
  <c r="X43" i="18"/>
  <c r="G105" i="18"/>
  <c r="AL107" i="18"/>
  <c r="AL109" i="18" s="1"/>
  <c r="U107" i="18"/>
  <c r="AH105" i="18"/>
  <c r="AH107" i="18"/>
  <c r="AH109" i="18" s="1"/>
  <c r="AH43" i="18"/>
  <c r="AF107" i="18"/>
  <c r="AF109" i="18" s="1"/>
  <c r="AF43" i="18"/>
  <c r="AC107" i="18"/>
  <c r="AI107" i="18"/>
  <c r="AI109" i="18" s="1"/>
  <c r="AI43" i="18"/>
  <c r="R105" i="18"/>
  <c r="R107" i="18"/>
  <c r="R43" i="18"/>
  <c r="I107" i="18"/>
  <c r="P107" i="18"/>
  <c r="P43" i="18"/>
  <c r="M107" i="18"/>
  <c r="C115" i="18"/>
  <c r="C112" i="18"/>
  <c r="G107" i="18"/>
  <c r="G43" i="18"/>
  <c r="AA107" i="18"/>
  <c r="AA43" i="18"/>
  <c r="J105" i="18"/>
  <c r="J107" i="18"/>
  <c r="J43" i="18"/>
  <c r="F107" i="18"/>
  <c r="H107" i="18"/>
  <c r="H43" i="18"/>
  <c r="E107" i="18"/>
  <c r="AJ107" i="18"/>
  <c r="AJ109" i="18" s="1"/>
  <c r="V107" i="18"/>
  <c r="B107" i="18"/>
  <c r="B43" i="18"/>
  <c r="AM107" i="18"/>
  <c r="AM109" i="18" s="1"/>
  <c r="AM43" i="18"/>
  <c r="AC112" i="18"/>
  <c r="AC115" i="18"/>
  <c r="U112" i="18"/>
  <c r="U115" i="18"/>
  <c r="S107" i="18"/>
  <c r="S43" i="18"/>
  <c r="AA115" i="18"/>
  <c r="AA112" i="18"/>
  <c r="T107" i="18"/>
  <c r="AO14" i="18" l="1"/>
  <c r="AO114" i="18" s="1"/>
  <c r="AO10" i="18"/>
  <c r="AO113" i="18" l="1"/>
  <c r="AO11" i="18"/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sharedStrings.xml><?xml version="1.0" encoding="utf-8"?>
<sst xmlns="http://schemas.openxmlformats.org/spreadsheetml/2006/main" count="918" uniqueCount="238">
  <si>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</si>
  <si>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</si>
  <si>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</si>
  <si>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</si>
  <si>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</si>
  <si>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</si>
  <si>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</si>
  <si>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</si>
  <si>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</si>
  <si>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</si>
  <si>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</si>
  <si>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</si>
  <si>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</si>
  <si>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</si>
  <si>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</si>
  <si>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</si>
  <si>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</si>
  <si>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</si>
  <si>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</si>
  <si>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</si>
  <si>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</si>
  <si>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</si>
  <si>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</si>
  <si>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</si>
  <si>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</si>
  <si>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</si>
  <si>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</si>
  <si>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</si>
  <si>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</si>
  <si>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</si>
  <si>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</si>
  <si>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</si>
  <si>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</si>
  <si>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</si>
  <si>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</si>
  <si>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</si>
  <si>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</si>
  <si>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</si>
  <si>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</si>
  <si>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</si>
  <si>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</si>
  <si>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</si>
  <si>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</si>
  <si>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</si>
  <si>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</si>
  <si>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</si>
  <si>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</si>
  <si>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</si>
  <si>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</si>
  <si>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</si>
  <si>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</si>
  <si>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</si>
  <si>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</si>
  <si>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</si>
  <si>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</si>
  <si>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</si>
  <si>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</si>
  <si>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</si>
  <si>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</si>
  <si>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</si>
  <si>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</si>
  <si>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</si>
  <si>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</si>
  <si>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</si>
  <si>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</si>
  <si>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</si>
  <si>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</si>
  <si>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</si>
  <si>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</si>
  <si>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</si>
  <si>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</si>
  <si>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</si>
  <si>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</si>
  <si>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</si>
  <si>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</si>
  <si>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</si>
  <si>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</si>
  <si>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</si>
  <si>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</si>
  <si>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</si>
  <si>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</si>
  <si>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</si>
  <si>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</si>
  <si>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</si>
  <si>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</si>
  <si>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</si>
  <si>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</t>
  </si>
  <si>
    <t xml:space="preserve">Millones de pesos chilenos Ch$  </t>
  </si>
  <si>
    <t>1T10</t>
  </si>
  <si>
    <t>Efectivo y Equivalentes al Efectivo</t>
  </si>
  <si>
    <t>Propiedades de Inversión</t>
  </si>
  <si>
    <t>Activos Intangibles y Plusvalía</t>
  </si>
  <si>
    <t>Otros Pasivos Financieros Corrientes</t>
  </si>
  <si>
    <t>Otros Pasivos Financieros No Corrientes</t>
  </si>
  <si>
    <t xml:space="preserve">Activos 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</si>
  <si>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</si>
  <si>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</si>
  <si>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</si>
  <si>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</si>
  <si>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</si>
  <si>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</si>
  <si>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</si>
  <si>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</si>
  <si>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</si>
  <si>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</si>
  <si>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</si>
  <si>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</si>
  <si>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</si>
  <si>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</si>
  <si>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</si>
  <si>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</si>
  <si>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</si>
  <si>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</si>
  <si>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</si>
  <si>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</si>
  <si>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</si>
  <si>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</si>
  <si>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</si>
  <si>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</si>
  <si>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</si>
  <si>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</si>
  <si>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</si>
  <si>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</si>
  <si>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</si>
  <si>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</si>
  <si>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</si>
  <si>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</si>
  <si>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RESUMEN  Flujo Efectivo</t>
  </si>
  <si>
    <t>Cobros por Actividades de la Operación</t>
  </si>
  <si>
    <t>Pagos por Actividades de la Operación</t>
  </si>
  <si>
    <t>Otros</t>
  </si>
  <si>
    <t>Flujo de Efectivo Neto de Actividades de Operación</t>
  </si>
  <si>
    <t>Capex</t>
  </si>
  <si>
    <t>Inversiones Permanentes</t>
  </si>
  <si>
    <t>Inversiones en Activo Fijo e Intangibles</t>
  </si>
  <si>
    <t>Flujo de Efectivo Neto de Actividades de Inversión</t>
  </si>
  <si>
    <t>Dividendos Pagados</t>
  </si>
  <si>
    <t>Intereses Pagados</t>
  </si>
  <si>
    <t>Financiamiento Bancario Neto</t>
  </si>
  <si>
    <t>Flujo de Efectivo Neto de Actividades de Financiación</t>
  </si>
  <si>
    <t xml:space="preserve">Efectos de la variación en la tasa de cambio sobre el Efectivo y Equival. </t>
  </si>
  <si>
    <t>Efectivo y Equivalentes al Efectivo al principio del periodo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</si>
  <si>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</si>
  <si>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</si>
  <si>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</si>
  <si>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</si>
  <si>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</si>
  <si>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</si>
  <si>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</si>
  <si>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</si>
  <si>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</si>
  <si>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</si>
  <si>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</si>
  <si>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</si>
  <si>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</si>
  <si>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</si>
  <si>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</si>
  <si>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Otros Activos no Corrientes</t>
  </si>
  <si>
    <t>Otros Activos Corrientes</t>
  </si>
  <si>
    <t>Efectos de la variación en la tasa de cambio sobre el Efectivo y Equival. al Efec.</t>
  </si>
  <si>
    <t>Activos Corrientes en Operación</t>
  </si>
  <si>
    <t>Pasivos Corrientes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</si>
  <si>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</si>
  <si>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</si>
  <si>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</si>
  <si>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</si>
  <si>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</si>
  <si>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</si>
  <si>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</si>
  <si>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</si>
  <si>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</si>
  <si>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Product Distribution</t>
  </si>
  <si>
    <t>1T22</t>
  </si>
  <si>
    <t>Brasil</t>
  </si>
  <si>
    <t>2T22</t>
  </si>
  <si>
    <t>Año 2021 Brasil Reclasificación de los Ingresos entre DB y DS, por temas de clasificación de clientes con la nueva estructura 2022</t>
  </si>
  <si>
    <t>3T22</t>
  </si>
  <si>
    <t>Cono Sur</t>
  </si>
  <si>
    <t>4T22</t>
  </si>
  <si>
    <t>1T23</t>
  </si>
  <si>
    <t>2T23</t>
  </si>
  <si>
    <t>Ajuste de Eliminación</t>
  </si>
  <si>
    <t>Ajuste de Eliminación (*)</t>
  </si>
  <si>
    <t>3T23</t>
  </si>
  <si>
    <t>4T23</t>
  </si>
  <si>
    <t>1T24</t>
  </si>
  <si>
    <t>RESUMEN ESTADOS DE RESULTADOS INTEGRALES POR FUNCIÓN</t>
  </si>
  <si>
    <t>RESUMEN REGIONAL TRIMESTRAL</t>
  </si>
  <si>
    <t>RESUMEN REGIONAL ANUAL</t>
  </si>
  <si>
    <t>Ingresos de Actividades Ordinarias</t>
  </si>
  <si>
    <t>Otros Ingresos</t>
  </si>
  <si>
    <t>Ganancias (Pérdidas) de Cambio en Moneda Extranjera</t>
  </si>
  <si>
    <t>Ganancia Antes de Impuestos</t>
  </si>
  <si>
    <t>Ingreso (Gasto) por Impuestos a las Ganancias</t>
  </si>
  <si>
    <t>Ganancia Procedente de Operaciones Continuadas</t>
  </si>
  <si>
    <t>Ganancia (pérdida) atribuible a Partic.No Controladoras</t>
  </si>
  <si>
    <t>Ganancia (pérdida) atribuible a los Propietarios de la Controladora</t>
  </si>
  <si>
    <t>Deudores Comerciales y Otras Cunetas por Cobrar Corrientes</t>
  </si>
  <si>
    <t>Cuentas por Cobrar a Entidades Relacionadas, Corriente</t>
  </si>
  <si>
    <t>Inventarios Corrientes</t>
  </si>
  <si>
    <t>Propiedades, Planta y Equipo</t>
  </si>
  <si>
    <t>Otros Pasivos Corrientes</t>
  </si>
  <si>
    <t>Otros Pasivos no Corrientes</t>
  </si>
  <si>
    <t>Participaciones No Controladoras</t>
  </si>
  <si>
    <t>Pasivos y Patrimonio</t>
  </si>
  <si>
    <t>Patrimonio Controladora</t>
  </si>
  <si>
    <t>RESUMEN ESTADOS DE SITUACIÓN FINANCIERA</t>
  </si>
  <si>
    <t>Transactional Business</t>
  </si>
  <si>
    <t>Otros Gastos</t>
  </si>
  <si>
    <t>Otras Gastos</t>
  </si>
  <si>
    <t>Nota: Cifras históricas reportadas a cada trimestre.</t>
  </si>
  <si>
    <t>2T24</t>
  </si>
  <si>
    <t>3T24</t>
  </si>
  <si>
    <t>4T24</t>
  </si>
  <si>
    <t>Fecha Cierre</t>
  </si>
  <si>
    <t>Comentario</t>
  </si>
  <si>
    <t>Región</t>
  </si>
  <si>
    <t xml:space="preserve">Ajuste Cluster </t>
  </si>
  <si>
    <t>Año 2024, se realiza reclasificación en 2023 por comparativo correcto de Multicaja, en nov-23 realizó una reclasificación acumulada entre costos y gastos.</t>
  </si>
  <si>
    <t>Año 2015 en Brasil se realiza manualmente un proforma, asociado a la reclasificación de gastos a costos de CTIS (TI y Gcia. Gral.) Son M$ 9.027.942 año.</t>
  </si>
  <si>
    <t>Año 2021 y  2022, en Quintec Distribución se realiza reclasificación   entre Costos y Gastos de Adm, que aumenta los costos y disminuye el GAV</t>
  </si>
  <si>
    <t>Se agrega Ajuste de Eliminación, corresponde a las transacciones entre diferentes cluster. Adicionalmente, el segundo y tercer trimestre del año 2022 incluyen reclasificación de Ingresos por líneas de negocio.</t>
  </si>
  <si>
    <t>24-04-2024: Año 2023 se reclasifica Multicaja, que tenía costos en gastos y en Q4 ya queda ok (fue regualizado en cierre nov-23).</t>
  </si>
  <si>
    <t>Q4 tiene ajustes en Flujo 2023 que no se reflejan de forma retroactiva</t>
  </si>
  <si>
    <t>Q4-23 tiene ajustes manuales acumulados a diciembre por reclasificación de arriendos y facility de SONDA S.A.</t>
  </si>
  <si>
    <t>Chile</t>
  </si>
  <si>
    <t>Ajuste de Eliminación, corresponde a las transacciones entre diferentes cluster. Adicionalmente, el segundo y tercer trimestre del año 2022 incluyen reclasificación de Ingresos por líneas de negocio.</t>
  </si>
  <si>
    <t>General</t>
  </si>
  <si>
    <t>1T25</t>
  </si>
  <si>
    <t xml:space="preserve">Brasil, en cierre Sept-24, se realizó reclasificación PRS en año 2023, el cual disminuye Digital Business y aumenta Digital Services. </t>
  </si>
  <si>
    <t xml:space="preserve">Brasil, en cierre Jun-24, se realizó reclasificación PRS en año 2023 y 2024 el cual disminuye Digital Business y aumenta Digital Services. </t>
  </si>
  <si>
    <t>Q1, Q2, Q3 y Q4 del año 2024, se reclasifica manualmente entre Costos de Vta. Y GAV, por tema de arriendo y facility en SONDA S.A.</t>
  </si>
  <si>
    <t>Regiones</t>
  </si>
  <si>
    <t>Q1 año 2024, se reclasifica ingresos desde Digital Services a Digital Business en todos los cluster por Cibersecurity y Cloud.</t>
  </si>
  <si>
    <t>Q1 año 2025, se reclasifica manualmente EBITDA por error quedó en Ajuste de Consolidación.</t>
  </si>
  <si>
    <t>2T25</t>
  </si>
  <si>
    <t>Variación Efectivo y Equivalentes al Efectivo al Final del Periodo</t>
  </si>
  <si>
    <t>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</si>
</sst>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  <numFmt numFmtId="171" formatCode="_(* #,##0.0_);_(* \(#,##0.0\);_(* &quot;-&quot;_);_(@_)"/>
  </numFmts>
  <fonts count="38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indexed="56"/>
      <name val="Roboto Light"/>
    </font>
    <font>
      <sz val="11"/>
      <color theme="0"/>
      <name val="Roboto"/>
    </font>
    <font>
      <sz val="8"/>
      <name val="Trebuchet MS"/>
      <family val="2"/>
    </font>
    <font>
      <sz val="11"/>
      <color rgb="FF000000"/>
      <name val="Roboto"/>
    </font>
    <font>
      <b/>
      <sz val="11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168" fontId="15" fillId="0" borderId="0"/>
    <xf numFmtId="164" fontId="3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6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2" fillId="0" borderId="0" xfId="0" applyFont="1"/>
    <xf numFmtId="0" fontId="21" fillId="0" borderId="0" xfId="0" applyFont="1" applyAlignment="1">
      <alignment horizontal="left" vertical="center" wrapText="1"/>
    </xf>
    <xf numFmtId="167" fontId="2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indent="1"/>
    </xf>
    <xf numFmtId="167" fontId="16" fillId="0" borderId="0" xfId="0" applyNumberFormat="1" applyFont="1"/>
    <xf numFmtId="3" fontId="16" fillId="0" borderId="0" xfId="0" applyNumberFormat="1" applyFont="1"/>
    <xf numFmtId="0" fontId="23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inden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 wrapText="1"/>
    </xf>
    <xf numFmtId="3" fontId="16" fillId="0" borderId="0" xfId="0" applyNumberFormat="1" applyFont="1" applyAlignment="1">
      <alignment horizontal="right" indent="1"/>
    </xf>
    <xf numFmtId="0" fontId="24" fillId="0" borderId="0" xfId="0" applyFont="1"/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6" fontId="25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7" fontId="16" fillId="0" borderId="0" xfId="0" applyNumberFormat="1" applyFont="1" applyAlignment="1">
      <alignment horizontal="right" inden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67" fontId="16" fillId="2" borderId="0" xfId="0" applyNumberFormat="1" applyFont="1" applyFill="1" applyAlignment="1">
      <alignment horizontal="right" indent="1"/>
    </xf>
    <xf numFmtId="169" fontId="16" fillId="0" borderId="0" xfId="0" applyNumberFormat="1" applyFont="1" applyAlignment="1">
      <alignment horizontal="right" indent="1"/>
    </xf>
    <xf numFmtId="0" fontId="16" fillId="0" borderId="1" xfId="0" applyFont="1" applyBorder="1" applyAlignment="1">
      <alignment vertical="center"/>
    </xf>
    <xf numFmtId="167" fontId="16" fillId="0" borderId="1" xfId="0" applyNumberFormat="1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167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167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6" fillId="0" borderId="2" xfId="0" applyFont="1" applyBorder="1" applyAlignment="1">
      <alignment horizontal="left" wrapText="1"/>
    </xf>
    <xf numFmtId="167" fontId="16" fillId="0" borderId="2" xfId="0" applyNumberFormat="1" applyFont="1" applyBorder="1" applyAlignment="1">
      <alignment horizontal="right" indent="1"/>
    </xf>
    <xf numFmtId="0" fontId="29" fillId="0" borderId="0" xfId="0" applyFont="1" applyAlignment="1">
      <alignment vertical="center"/>
    </xf>
    <xf numFmtId="0" fontId="20" fillId="4" borderId="3" xfId="0" applyFont="1" applyFill="1" applyBorder="1" applyAlignment="1">
      <alignment horizontal="left" vertical="center" wrapText="1"/>
    </xf>
    <xf numFmtId="167" fontId="20" fillId="4" borderId="3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 wrapText="1"/>
    </xf>
    <xf numFmtId="167" fontId="20" fillId="4" borderId="0" xfId="0" applyNumberFormat="1" applyFont="1" applyFill="1" applyAlignment="1">
      <alignment vertical="center"/>
    </xf>
    <xf numFmtId="0" fontId="27" fillId="3" borderId="0" xfId="0" applyFont="1" applyFill="1" applyAlignment="1">
      <alignment horizontal="left" vertical="center" wrapText="1"/>
    </xf>
    <xf numFmtId="167" fontId="27" fillId="3" borderId="0" xfId="0" applyNumberFormat="1" applyFont="1" applyFill="1" applyAlignme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5" borderId="0" xfId="0" applyFont="1" applyFill="1" applyAlignment="1">
      <alignment horizontal="right" vertical="center"/>
    </xf>
    <xf numFmtId="167" fontId="33" fillId="0" borderId="0" xfId="0" applyNumberFormat="1" applyFont="1" applyAlignment="1">
      <alignment horizontal="right" indent="1"/>
    </xf>
    <xf numFmtId="0" fontId="16" fillId="3" borderId="0" xfId="0" applyFont="1" applyFill="1"/>
    <xf numFmtId="167" fontId="27" fillId="0" borderId="0" xfId="0" applyNumberFormat="1" applyFont="1" applyAlignment="1">
      <alignment vertical="center"/>
    </xf>
    <xf numFmtId="0" fontId="34" fillId="0" borderId="0" xfId="0" applyFont="1"/>
    <xf numFmtId="170" fontId="21" fillId="0" borderId="0" xfId="0" applyNumberFormat="1" applyFont="1" applyAlignment="1">
      <alignment vertical="center"/>
    </xf>
    <xf numFmtId="164" fontId="16" fillId="0" borderId="0" xfId="4" applyFont="1" applyAlignment="1">
      <alignment horizontal="right" indent="1"/>
    </xf>
    <xf numFmtId="17" fontId="0" fillId="0" borderId="5" xfId="0" applyNumberFormat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37" fillId="6" borderId="0" xfId="0" applyFont="1" applyFill="1" applyAlignment="1">
      <alignment vertical="center"/>
    </xf>
    <xf numFmtId="0" fontId="37" fillId="6" borderId="0" xfId="0" applyFont="1" applyFill="1" applyAlignment="1">
      <alignment horizontal="center" vertical="center"/>
    </xf>
    <xf numFmtId="171" fontId="16" fillId="0" borderId="0" xfId="4" applyNumberFormat="1" applyFont="1"/>
    <xf numFmtId="49" fontId="7" fillId="0" borderId="0" xfId="0" applyNumberFormat="1" applyFont="1" applyAlignment="1">
      <alignment horizontal="left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1"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/>
  <cols>
    <col min="1" max="1" width="39.75" style="1" customWidth="1"/>
    <col min="2" max="16384" width="11" style="1"/>
  </cols>
  <sheetData>
    <row r="1" spans="1:45" ht="23">
      <c r="A1" s="14" t="s">
        <v>21</v>
      </c>
    </row>
    <row r="3" spans="1:45" ht="19">
      <c r="A3" s="3" t="s">
        <v>29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>
      <c r="A7" s="16" t="s">
        <v>46</v>
      </c>
    </row>
    <row r="8" spans="1:4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>
      <c r="A29" s="104" t="s">
        <v>65</v>
      </c>
      <c r="B29" s="104"/>
      <c r="C29" s="104"/>
      <c r="D29" s="104"/>
      <c r="E29" s="104"/>
      <c r="F29" s="104"/>
      <c r="G29" s="104"/>
    </row>
    <row r="30" spans="1:13" ht="16.5" customHeight="1">
      <c r="A30" s="104" t="s">
        <v>66</v>
      </c>
      <c r="B30" s="104"/>
      <c r="C30" s="104"/>
      <c r="D30" s="104"/>
      <c r="E30" s="104"/>
      <c r="F30" s="104"/>
      <c r="G30" s="104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Z34"/>
  <sheetViews>
    <sheetView showGridLines="0" zoomScale="60" zoomScaleNormal="60" workbookViewId="0">
      <pane xSplit="1" ySplit="6" topLeftCell="AN7" activePane="bottomRight" state="frozen"/>
      <selection pane="topRight"/>
      <selection pane="bottomLeft"/>
      <selection pane="bottomRight"/>
    </sheetView>
  </sheetViews>
  <sheetFormatPr baseColWidth="10" defaultColWidth="11" defaultRowHeight="14.5"/>
  <cols>
    <col min="1" max="1" width="60.33203125" style="31" bestFit="1" customWidth="1"/>
    <col min="2" max="33" width="10.9140625" style="31" customWidth="1"/>
    <col min="34" max="16384" width="11" style="31"/>
  </cols>
  <sheetData>
    <row r="1" spans="1:52" ht="18">
      <c r="A1" s="83" t="s">
        <v>21</v>
      </c>
    </row>
    <row r="2" spans="1:52" ht="18">
      <c r="A2" s="80"/>
    </row>
    <row r="3" spans="1:52" ht="18">
      <c r="A3" s="88" t="s">
        <v>127</v>
      </c>
    </row>
    <row r="4" spans="1:52">
      <c r="A4" s="44" t="s">
        <v>87</v>
      </c>
    </row>
    <row r="5" spans="1:52" ht="15.5">
      <c r="A5" s="43"/>
    </row>
    <row r="6" spans="1:52">
      <c r="B6" s="90" t="s">
        <v>107</v>
      </c>
      <c r="C6" s="90" t="s">
        <v>108</v>
      </c>
      <c r="D6" s="90" t="s">
        <v>109</v>
      </c>
      <c r="E6" s="90" t="s">
        <v>110</v>
      </c>
      <c r="F6" s="90" t="s">
        <v>111</v>
      </c>
      <c r="G6" s="90" t="s">
        <v>112</v>
      </c>
      <c r="H6" s="90" t="s">
        <v>113</v>
      </c>
      <c r="I6" s="90" t="s">
        <v>114</v>
      </c>
      <c r="J6" s="90" t="s">
        <v>115</v>
      </c>
      <c r="K6" s="90" t="s">
        <v>116</v>
      </c>
      <c r="L6" s="90" t="s">
        <v>117</v>
      </c>
      <c r="M6" s="90" t="s">
        <v>118</v>
      </c>
      <c r="N6" s="90" t="s">
        <v>119</v>
      </c>
      <c r="O6" s="90" t="s">
        <v>120</v>
      </c>
      <c r="P6" s="90" t="s">
        <v>121</v>
      </c>
      <c r="Q6" s="90" t="s">
        <v>122</v>
      </c>
      <c r="R6" s="90" t="s">
        <v>123</v>
      </c>
      <c r="S6" s="90" t="s">
        <v>124</v>
      </c>
      <c r="T6" s="90" t="s">
        <v>125</v>
      </c>
      <c r="U6" s="90" t="s">
        <v>126</v>
      </c>
      <c r="V6" s="90" t="s">
        <v>142</v>
      </c>
      <c r="W6" s="90" t="s">
        <v>143</v>
      </c>
      <c r="X6" s="90" t="s">
        <v>144</v>
      </c>
      <c r="Y6" s="90" t="s">
        <v>145</v>
      </c>
      <c r="Z6" s="90" t="s">
        <v>146</v>
      </c>
      <c r="AA6" s="90" t="s">
        <v>147</v>
      </c>
      <c r="AB6" s="90" t="s">
        <v>148</v>
      </c>
      <c r="AC6" s="90" t="s">
        <v>149</v>
      </c>
      <c r="AD6" s="90" t="s">
        <v>150</v>
      </c>
      <c r="AE6" s="90" t="s">
        <v>151</v>
      </c>
      <c r="AF6" s="90" t="s">
        <v>152</v>
      </c>
      <c r="AG6" s="90" t="s">
        <v>153</v>
      </c>
      <c r="AH6" s="90" t="s">
        <v>162</v>
      </c>
      <c r="AI6" s="90" t="s">
        <v>163</v>
      </c>
      <c r="AJ6" s="90" t="s">
        <v>164</v>
      </c>
      <c r="AK6" s="90" t="s">
        <v>165</v>
      </c>
      <c r="AL6" s="90" t="s">
        <v>172</v>
      </c>
      <c r="AM6" s="90" t="s">
        <v>174</v>
      </c>
      <c r="AN6" s="90" t="s">
        <v>176</v>
      </c>
      <c r="AO6" s="90" t="s">
        <v>178</v>
      </c>
      <c r="AP6" s="90" t="s">
        <v>179</v>
      </c>
      <c r="AQ6" s="90" t="s">
        <v>180</v>
      </c>
      <c r="AR6" s="90" t="s">
        <v>183</v>
      </c>
      <c r="AS6" s="90" t="s">
        <v>184</v>
      </c>
      <c r="AT6" s="90" t="s">
        <v>185</v>
      </c>
      <c r="AU6" s="90" t="s">
        <v>211</v>
      </c>
      <c r="AV6" s="90" t="s">
        <v>212</v>
      </c>
      <c r="AW6" s="90" t="s">
        <v>213</v>
      </c>
      <c r="AX6" s="90" t="s">
        <v>228</v>
      </c>
      <c r="AY6" s="90" t="s">
        <v>235</v>
      </c>
      <c r="AZ6" s="90" t="s">
        <v>237</v>
      </c>
    </row>
    <row r="9" spans="1:52">
      <c r="A9" s="44" t="s">
        <v>128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388023.25300000003</v>
      </c>
      <c r="AW9" s="30">
        <v>477881.28</v>
      </c>
      <c r="AX9" s="30">
        <v>532829.30099999998</v>
      </c>
      <c r="AY9" s="30">
        <v>435027.65600000008</v>
      </c>
      <c r="AZ9" s="30">
        <v>396765.04599999997</v>
      </c>
    </row>
    <row r="10" spans="1:52">
      <c r="A10" s="44" t="s">
        <v>129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-422417.70399999991</v>
      </c>
      <c r="AX10" s="30">
        <v>-431002.64</v>
      </c>
      <c r="AY10" s="30">
        <v>-405666.80700000003</v>
      </c>
      <c r="AZ10" s="30">
        <v>-364145.91199999989</v>
      </c>
    </row>
    <row r="11" spans="1:52">
      <c r="A11" s="44" t="s">
        <v>130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-33000.698000000091</v>
      </c>
      <c r="AX11" s="30">
        <v>-47125.694999999949</v>
      </c>
      <c r="AY11" s="30">
        <v>-32168.213000000105</v>
      </c>
      <c r="AZ11" s="30">
        <v>-31008.070999999996</v>
      </c>
    </row>
    <row r="12" spans="1:52" ht="9.9" customHeight="1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1:52" s="37" customFormat="1">
      <c r="A13" s="75" t="s">
        <v>131</v>
      </c>
      <c r="B13" s="76">
        <v>23981.670999999998</v>
      </c>
      <c r="C13" s="76">
        <v>15834.439000000002</v>
      </c>
      <c r="D13" s="76">
        <v>33781.357000000004</v>
      </c>
      <c r="E13" s="76">
        <v>25954.862999999998</v>
      </c>
      <c r="F13" s="76">
        <v>18499.335999999999</v>
      </c>
      <c r="G13" s="76">
        <v>3406.619999999999</v>
      </c>
      <c r="H13" s="76">
        <v>25272.728000000003</v>
      </c>
      <c r="I13" s="76">
        <v>19605.655999999995</v>
      </c>
      <c r="J13" s="76">
        <v>12871.459000000001</v>
      </c>
      <c r="K13" s="76">
        <v>4329.0729999999985</v>
      </c>
      <c r="L13" s="76">
        <v>20944.128000000004</v>
      </c>
      <c r="M13" s="76">
        <v>13093.274999999994</v>
      </c>
      <c r="N13" s="76">
        <v>31086.196</v>
      </c>
      <c r="O13" s="76">
        <v>-13339.462</v>
      </c>
      <c r="P13" s="76">
        <v>26002.155999999999</v>
      </c>
      <c r="Q13" s="76">
        <v>23772.107000000004</v>
      </c>
      <c r="R13" s="76">
        <v>-5428.6329999999998</v>
      </c>
      <c r="S13" s="76">
        <v>13705.300999999999</v>
      </c>
      <c r="T13" s="76">
        <v>10355.338000000002</v>
      </c>
      <c r="U13" s="76">
        <v>20917.405999999995</v>
      </c>
      <c r="V13" s="76">
        <v>10083.299000000001</v>
      </c>
      <c r="W13" s="76">
        <v>13715.72</v>
      </c>
      <c r="X13" s="76">
        <v>-15124.021000000001</v>
      </c>
      <c r="Y13" s="76">
        <v>30982.188999999998</v>
      </c>
      <c r="Z13" s="76">
        <v>7782.9359999999997</v>
      </c>
      <c r="AA13" s="76">
        <v>13644.076999999999</v>
      </c>
      <c r="AB13" s="76">
        <v>11523.164000000004</v>
      </c>
      <c r="AC13" s="76">
        <v>24858.600999999995</v>
      </c>
      <c r="AD13" s="76">
        <v>14362.02</v>
      </c>
      <c r="AE13" s="76">
        <v>21943.011999999999</v>
      </c>
      <c r="AF13" s="76">
        <v>52489.373</v>
      </c>
      <c r="AG13" s="76">
        <v>32977.880000000005</v>
      </c>
      <c r="AH13" s="76">
        <v>7615.5879999999997</v>
      </c>
      <c r="AI13" s="76">
        <v>17482.055</v>
      </c>
      <c r="AJ13" s="76">
        <v>16797.263000000003</v>
      </c>
      <c r="AK13" s="76">
        <v>44303.262000000002</v>
      </c>
      <c r="AL13" s="76">
        <v>-1063.123</v>
      </c>
      <c r="AM13" s="76">
        <v>-3449.4609999999998</v>
      </c>
      <c r="AN13" s="76">
        <v>29341.412</v>
      </c>
      <c r="AO13" s="76">
        <v>33814.101999999999</v>
      </c>
      <c r="AP13" s="76">
        <v>3681.913</v>
      </c>
      <c r="AQ13" s="76">
        <v>6230.875</v>
      </c>
      <c r="AR13" s="76">
        <v>18868.928</v>
      </c>
      <c r="AS13" s="76">
        <v>15081.184000000001</v>
      </c>
      <c r="AT13" s="76">
        <v>-24147.431</v>
      </c>
      <c r="AU13" s="76">
        <v>31071.095000000001</v>
      </c>
      <c r="AV13" s="76">
        <v>43249.839</v>
      </c>
      <c r="AW13" s="76">
        <v>22462.877999999997</v>
      </c>
      <c r="AX13" s="76">
        <v>54700.966</v>
      </c>
      <c r="AY13" s="76">
        <v>-2807.3640000000014</v>
      </c>
      <c r="AZ13" s="76">
        <v>1611.0630000000019</v>
      </c>
    </row>
    <row r="14" spans="1:52">
      <c r="A14" s="46"/>
    </row>
    <row r="15" spans="1:52">
      <c r="A15" s="44" t="s">
        <v>132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</row>
    <row r="16" spans="1:52">
      <c r="A16" s="40" t="s">
        <v>133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</row>
    <row r="17" spans="1:52">
      <c r="A17" s="40" t="s">
        <v>134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</row>
    <row r="18" spans="1:52">
      <c r="A18" s="44" t="s">
        <v>130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2464.3229999999967</v>
      </c>
      <c r="AW18" s="30">
        <v>2193.4400000000023</v>
      </c>
      <c r="AX18" s="30">
        <v>2381.5160000000005</v>
      </c>
      <c r="AY18" s="30">
        <v>1955.2629999999999</v>
      </c>
      <c r="AZ18" s="30">
        <v>1114.0508359999985</v>
      </c>
    </row>
    <row r="19" spans="1:52" ht="9.9" customHeight="1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</row>
    <row r="20" spans="1:52" s="37" customFormat="1">
      <c r="A20" s="38" t="s">
        <v>135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-6047.8870000000006</v>
      </c>
      <c r="AW20" s="39">
        <v>-4912.4749999999985</v>
      </c>
      <c r="AX20" s="39">
        <v>-2686.2089999999998</v>
      </c>
      <c r="AY20" s="39">
        <v>-4221.7460000000001</v>
      </c>
      <c r="AZ20" s="39">
        <v>-3599.1191640000015</v>
      </c>
    </row>
    <row r="21" spans="1:52">
      <c r="A21" s="46"/>
    </row>
    <row r="22" spans="1:52">
      <c r="A22" s="44" t="s">
        <v>136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</row>
    <row r="23" spans="1:52">
      <c r="A23" s="44" t="s">
        <v>137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-4663.898000000001</v>
      </c>
      <c r="AW23" s="30">
        <v>-6479.2569999999978</v>
      </c>
      <c r="AX23" s="30">
        <v>-4914.83</v>
      </c>
      <c r="AY23" s="30">
        <v>-6170.5810000000001</v>
      </c>
      <c r="AZ23" s="30">
        <v>-5248.3580000000002</v>
      </c>
    </row>
    <row r="24" spans="1:52">
      <c r="A24" s="44" t="s">
        <v>138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10402.661</v>
      </c>
      <c r="AX24" s="30">
        <v>-4883.1549999999997</v>
      </c>
      <c r="AY24" s="30">
        <v>-659.89699999999993</v>
      </c>
      <c r="AZ24" s="30">
        <v>5535.46</v>
      </c>
    </row>
    <row r="25" spans="1:52">
      <c r="A25" s="44" t="s">
        <v>130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3484.0880000000043</v>
      </c>
      <c r="AW25" s="30">
        <v>-9618.3620000000083</v>
      </c>
      <c r="AX25" s="30">
        <v>-11631.902999999998</v>
      </c>
      <c r="AY25" s="30">
        <v>-11200.988000000001</v>
      </c>
      <c r="AZ25" s="30">
        <v>-12504.774000000009</v>
      </c>
    </row>
    <row r="26" spans="1:52" ht="9.9" customHeight="1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</row>
    <row r="27" spans="1:52" s="37" customFormat="1">
      <c r="A27" s="75" t="s">
        <v>139</v>
      </c>
      <c r="B27" s="76">
        <v>48881.798999999999</v>
      </c>
      <c r="C27" s="76">
        <v>-15348.345999999998</v>
      </c>
      <c r="D27" s="76">
        <v>-25357.923999999999</v>
      </c>
      <c r="E27" s="76">
        <v>-11419.371000000001</v>
      </c>
      <c r="F27" s="76">
        <v>-2461.4499999999998</v>
      </c>
      <c r="G27" s="76">
        <v>-62803.679000000004</v>
      </c>
      <c r="H27" s="76">
        <v>-24659.956999999995</v>
      </c>
      <c r="I27" s="76">
        <v>-13512.456000000006</v>
      </c>
      <c r="J27" s="76">
        <v>-1068.413</v>
      </c>
      <c r="K27" s="76">
        <v>-16510.704999999998</v>
      </c>
      <c r="L27" s="76">
        <v>-15098.843000000001</v>
      </c>
      <c r="M27" s="76">
        <v>9.7969999999986612</v>
      </c>
      <c r="N27" s="76">
        <v>-7125.5410000000002</v>
      </c>
      <c r="O27" s="76">
        <v>-11511.93</v>
      </c>
      <c r="P27" s="76">
        <v>-12764.912</v>
      </c>
      <c r="Q27" s="76">
        <v>67678.747000000003</v>
      </c>
      <c r="R27" s="76">
        <v>5229.1000000000004</v>
      </c>
      <c r="S27" s="76">
        <v>17585.902999999998</v>
      </c>
      <c r="T27" s="76">
        <v>-12450.793000000001</v>
      </c>
      <c r="U27" s="76">
        <v>-36644.078999999998</v>
      </c>
      <c r="V27" s="76">
        <v>1564.0250000000001</v>
      </c>
      <c r="W27" s="76">
        <v>-38774.366000000002</v>
      </c>
      <c r="X27" s="76">
        <v>15842.474999999999</v>
      </c>
      <c r="Y27" s="76">
        <v>-8410.0999999999985</v>
      </c>
      <c r="Z27" s="76">
        <v>1383.653</v>
      </c>
      <c r="AA27" s="76">
        <v>4350.4619999999995</v>
      </c>
      <c r="AB27" s="76">
        <v>75608.443999999989</v>
      </c>
      <c r="AC27" s="76">
        <v>-10700.838999999993</v>
      </c>
      <c r="AD27" s="76">
        <v>-2290.1750000000002</v>
      </c>
      <c r="AE27" s="76">
        <v>28306.504000000001</v>
      </c>
      <c r="AF27" s="76">
        <v>-13662.732000000002</v>
      </c>
      <c r="AG27" s="76">
        <v>-33664.008000000002</v>
      </c>
      <c r="AH27" s="76">
        <v>-29439.945</v>
      </c>
      <c r="AI27" s="76">
        <v>-15193.690000000002</v>
      </c>
      <c r="AJ27" s="76">
        <v>-15920.146000000001</v>
      </c>
      <c r="AK27" s="76">
        <v>-23301.150999999998</v>
      </c>
      <c r="AL27" s="76">
        <v>-4384.1580000000004</v>
      </c>
      <c r="AM27" s="76">
        <v>-8206.148000000001</v>
      </c>
      <c r="AN27" s="76">
        <v>-14993.079999999998</v>
      </c>
      <c r="AO27" s="76">
        <v>-18413.519</v>
      </c>
      <c r="AP27" s="76">
        <v>-7370.5129999999999</v>
      </c>
      <c r="AQ27" s="76">
        <v>-35353.751000000004</v>
      </c>
      <c r="AR27" s="76">
        <v>-21549.875999999997</v>
      </c>
      <c r="AS27" s="76">
        <v>19906.773999999998</v>
      </c>
      <c r="AT27" s="76">
        <v>-6219.4780000000001</v>
      </c>
      <c r="AU27" s="76">
        <v>-11681.870000000003</v>
      </c>
      <c r="AV27" s="76">
        <v>-20347.205999999995</v>
      </c>
      <c r="AW27" s="76">
        <v>-6026.4880000000048</v>
      </c>
      <c r="AX27" s="76">
        <v>-21431.215</v>
      </c>
      <c r="AY27" s="76">
        <v>-32000.12</v>
      </c>
      <c r="AZ27" s="76">
        <v>-13796.754000000008</v>
      </c>
    </row>
    <row r="28" spans="1:52" ht="12.9" customHeight="1">
      <c r="A28" s="46"/>
    </row>
    <row r="29" spans="1:52" ht="16.5" customHeight="1">
      <c r="A29" s="47" t="s">
        <v>140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5144.6469999999999</v>
      </c>
      <c r="AX29" s="30">
        <v>-2562.0920000000001</v>
      </c>
      <c r="AY29" s="30">
        <v>-791.87699999999995</v>
      </c>
      <c r="AZ29" s="30">
        <v>2139.902</v>
      </c>
    </row>
    <row r="30" spans="1:52" ht="16.5" customHeight="1">
      <c r="A30" s="47" t="s">
        <v>141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</row>
    <row r="31" spans="1:52" ht="9.9" customHeight="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</row>
    <row r="32" spans="1:52" s="37" customFormat="1">
      <c r="A32" s="84" t="s">
        <v>236</v>
      </c>
      <c r="B32" s="85">
        <v>146752.40100000001</v>
      </c>
      <c r="C32" s="85">
        <v>8830.2770000000019</v>
      </c>
      <c r="D32" s="85">
        <v>6731.1539999999804</v>
      </c>
      <c r="E32" s="85">
        <v>8547.1879999999946</v>
      </c>
      <c r="F32" s="85">
        <v>181419.837</v>
      </c>
      <c r="G32" s="85">
        <v>-104073.56600000001</v>
      </c>
      <c r="H32" s="85">
        <v>556.85500000001048</v>
      </c>
      <c r="I32" s="85">
        <v>686.98799999999756</v>
      </c>
      <c r="J32" s="85">
        <v>79898.512000000002</v>
      </c>
      <c r="K32" s="85">
        <v>-18686.592000000004</v>
      </c>
      <c r="L32" s="85">
        <v>-1887.5469999999987</v>
      </c>
      <c r="M32" s="85">
        <v>9067.8009999999995</v>
      </c>
      <c r="N32" s="85">
        <v>83919.929000000004</v>
      </c>
      <c r="O32" s="85">
        <v>-30256.397000000004</v>
      </c>
      <c r="P32" s="85">
        <v>6831.6750000000029</v>
      </c>
      <c r="Q32" s="85">
        <v>3922.1319999999978</v>
      </c>
      <c r="R32" s="85">
        <v>60118.057999999997</v>
      </c>
      <c r="S32" s="85">
        <v>4773.6240000000034</v>
      </c>
      <c r="T32" s="85">
        <v>-10920.573000000004</v>
      </c>
      <c r="U32" s="85">
        <v>-13125.987999999998</v>
      </c>
      <c r="V32" s="85">
        <v>76685.305999999997</v>
      </c>
      <c r="W32" s="85">
        <v>-32889.337999999996</v>
      </c>
      <c r="X32" s="85">
        <v>-3784.6610000000001</v>
      </c>
      <c r="Y32" s="85">
        <v>9381.3989999999976</v>
      </c>
      <c r="Z32" s="85">
        <v>43471.372000000003</v>
      </c>
      <c r="AA32" s="85">
        <v>8952.8609999999971</v>
      </c>
      <c r="AB32" s="85">
        <v>92217.414023999969</v>
      </c>
      <c r="AC32" s="85">
        <v>-5902.2819999999774</v>
      </c>
      <c r="AD32" s="85">
        <v>141313.954</v>
      </c>
      <c r="AE32" s="85">
        <v>33967.524000000005</v>
      </c>
      <c r="AF32" s="85">
        <v>27719.775999999983</v>
      </c>
      <c r="AG32" s="85">
        <v>-14491.731</v>
      </c>
      <c r="AH32" s="85">
        <v>157735.712</v>
      </c>
      <c r="AI32" s="85">
        <v>4409.7770000000019</v>
      </c>
      <c r="AJ32" s="85">
        <v>999.1929999999993</v>
      </c>
      <c r="AK32" s="85">
        <v>13426.772999999986</v>
      </c>
      <c r="AL32" s="85">
        <v>156665.14799999999</v>
      </c>
      <c r="AM32" s="85">
        <v>-5471.537491999974</v>
      </c>
      <c r="AN32" s="85">
        <v>8160.1304919999966</v>
      </c>
      <c r="AO32" s="85">
        <v>-11556.432000000001</v>
      </c>
      <c r="AP32" s="85">
        <v>144850.899</v>
      </c>
      <c r="AQ32" s="85">
        <v>-42330.274000000005</v>
      </c>
      <c r="AR32" s="85">
        <v>-4295.4949999999953</v>
      </c>
      <c r="AS32" s="85">
        <v>35910.217999999993</v>
      </c>
      <c r="AT32" s="85">
        <v>107565.685</v>
      </c>
      <c r="AU32" s="85">
        <v>7192.2419999999984</v>
      </c>
      <c r="AV32" s="85">
        <v>12555.565000000002</v>
      </c>
      <c r="AW32" s="85">
        <v>16668.562000000005</v>
      </c>
      <c r="AX32" s="85">
        <v>172003.50399999999</v>
      </c>
      <c r="AY32" s="85">
        <v>-39821.108999999997</v>
      </c>
      <c r="AZ32" s="85">
        <v>-13644.906164</v>
      </c>
    </row>
    <row r="34" spans="1:1">
      <c r="A34" s="31" t="s">
        <v>210</v>
      </c>
    </row>
  </sheetData>
  <phoneticPr fontId="35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/>
  <cols>
    <col min="1" max="1" width="39.75" style="1" customWidth="1"/>
    <col min="2" max="5" width="12.6640625" style="1" customWidth="1"/>
    <col min="6" max="16384" width="11" style="1"/>
  </cols>
  <sheetData>
    <row r="1" spans="1:45" ht="25.5">
      <c r="A1" s="26" t="s">
        <v>21</v>
      </c>
    </row>
    <row r="3" spans="1:45" ht="20.5">
      <c r="A3" s="25" t="s">
        <v>62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>
      <c r="A8" s="16" t="s">
        <v>58</v>
      </c>
    </row>
    <row r="9" spans="1:45" s="2" customFormat="1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>
      <c r="A14" s="23"/>
      <c r="B14" s="28"/>
      <c r="C14" s="28"/>
      <c r="D14" s="28"/>
      <c r="E14" s="28"/>
    </row>
    <row r="15" spans="1:4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>
      <c r="A28" s="25" t="s">
        <v>28</v>
      </c>
    </row>
    <row r="29" spans="1:45" ht="15.5">
      <c r="A29" s="15" t="s">
        <v>19</v>
      </c>
    </row>
    <row r="30" spans="1:45" ht="15.5">
      <c r="A30" s="15" t="s">
        <v>67</v>
      </c>
    </row>
    <row r="31" spans="1:4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>
      <c r="A32" s="2" t="s">
        <v>11</v>
      </c>
    </row>
    <row r="33" spans="1:37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>
      <c r="B44" s="5"/>
      <c r="C44" s="5"/>
      <c r="D44" s="5"/>
    </row>
    <row r="45" spans="1:37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>
      <c r="B57" s="5"/>
      <c r="C57" s="5"/>
      <c r="D57" s="5"/>
    </row>
    <row r="58" spans="1:37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>
      <c r="B70" s="5"/>
      <c r="C70" s="5"/>
      <c r="D70" s="5"/>
    </row>
    <row r="71" spans="1:37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>
      <c r="B83" s="5"/>
      <c r="C83" s="5"/>
      <c r="D83" s="5"/>
    </row>
    <row r="84" spans="1:37">
      <c r="B84" s="5"/>
      <c r="C84" s="5"/>
      <c r="D84" s="5"/>
    </row>
    <row r="85" spans="1:37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/>
  <cols>
    <col min="1" max="1" width="39.75" style="1" customWidth="1"/>
    <col min="2" max="16384" width="11" style="1"/>
  </cols>
  <sheetData>
    <row r="1" spans="1:45" ht="25.5">
      <c r="A1" s="26" t="s">
        <v>21</v>
      </c>
    </row>
    <row r="3" spans="1:45" ht="20.5">
      <c r="A3" s="25" t="s">
        <v>61</v>
      </c>
    </row>
    <row r="4" spans="1:45" ht="15.5">
      <c r="A4" s="15" t="s">
        <v>19</v>
      </c>
    </row>
    <row r="5" spans="1:45" ht="15.5">
      <c r="A5" s="15" t="s">
        <v>71</v>
      </c>
    </row>
    <row r="6" spans="1:4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>
      <c r="A8" s="16" t="s">
        <v>58</v>
      </c>
    </row>
    <row r="9" spans="1:4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>
      <c r="A28" s="25" t="s">
        <v>27</v>
      </c>
    </row>
    <row r="29" spans="1:45" ht="15.5">
      <c r="A29" s="15" t="s">
        <v>19</v>
      </c>
    </row>
    <row r="30" spans="1:45" ht="15.5">
      <c r="A30" s="15" t="s">
        <v>67</v>
      </c>
    </row>
    <row r="31" spans="1:4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>
      <c r="A32" s="2" t="s">
        <v>11</v>
      </c>
    </row>
    <row r="33" spans="1:37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>
      <c r="B44" s="5"/>
    </row>
    <row r="45" spans="1:37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>
      <c r="B57" s="5"/>
    </row>
    <row r="58" spans="1:37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>
      <c r="B70" s="5"/>
    </row>
    <row r="71" spans="1:37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>
      <c r="B83" s="5"/>
    </row>
    <row r="84" spans="1:37">
      <c r="B84" s="5"/>
    </row>
    <row r="85" spans="1:37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6C3-C909-4280-A254-776E21BDB0DC}">
  <dimension ref="C2:E17"/>
  <sheetViews>
    <sheetView showGridLines="0" zoomScaleNormal="100" workbookViewId="0">
      <selection activeCell="D20" sqref="D20"/>
    </sheetView>
  </sheetViews>
  <sheetFormatPr baseColWidth="10" defaultRowHeight="14.5"/>
  <cols>
    <col min="3" max="3" width="16.33203125" customWidth="1"/>
    <col min="4" max="4" width="96.4140625" customWidth="1"/>
    <col min="5" max="5" width="19.9140625" customWidth="1"/>
  </cols>
  <sheetData>
    <row r="2" spans="3:5" s="100" customFormat="1" ht="21.65" customHeight="1">
      <c r="C2" s="101" t="s">
        <v>214</v>
      </c>
      <c r="D2" s="102" t="s">
        <v>215</v>
      </c>
      <c r="E2" s="102" t="s">
        <v>216</v>
      </c>
    </row>
    <row r="3" spans="3:5" ht="29">
      <c r="C3" s="97" t="s">
        <v>227</v>
      </c>
      <c r="D3" s="98" t="s">
        <v>226</v>
      </c>
      <c r="E3" s="99"/>
    </row>
    <row r="4" spans="3:5" ht="29">
      <c r="C4" s="97"/>
      <c r="D4" s="98" t="s">
        <v>219</v>
      </c>
      <c r="E4" s="99" t="s">
        <v>173</v>
      </c>
    </row>
    <row r="5" spans="3:5" ht="29">
      <c r="C5" s="97"/>
      <c r="D5" s="98" t="s">
        <v>175</v>
      </c>
      <c r="E5" s="99" t="s">
        <v>173</v>
      </c>
    </row>
    <row r="6" spans="3:5" ht="29">
      <c r="C6" s="97"/>
      <c r="D6" s="98" t="s">
        <v>220</v>
      </c>
      <c r="E6" s="99" t="s">
        <v>177</v>
      </c>
    </row>
    <row r="7" spans="3:5" ht="29">
      <c r="C7" s="97">
        <v>45352</v>
      </c>
      <c r="D7" s="98" t="s">
        <v>221</v>
      </c>
      <c r="E7" s="99" t="s">
        <v>217</v>
      </c>
    </row>
    <row r="8" spans="3:5" ht="29">
      <c r="C8" s="97">
        <v>45352</v>
      </c>
      <c r="D8" s="98" t="s">
        <v>218</v>
      </c>
      <c r="E8" s="99" t="s">
        <v>177</v>
      </c>
    </row>
    <row r="9" spans="3:5" ht="29">
      <c r="C9" s="97">
        <v>45352</v>
      </c>
      <c r="D9" s="98" t="s">
        <v>222</v>
      </c>
      <c r="E9" s="99" t="s">
        <v>177</v>
      </c>
    </row>
    <row r="10" spans="3:5" ht="29">
      <c r="C10" s="97">
        <v>45444</v>
      </c>
      <c r="D10" s="98" t="s">
        <v>230</v>
      </c>
      <c r="E10" s="99" t="s">
        <v>173</v>
      </c>
    </row>
    <row r="11" spans="3:5" ht="29">
      <c r="C11" s="97">
        <v>45536</v>
      </c>
      <c r="D11" s="98" t="s">
        <v>229</v>
      </c>
      <c r="E11" s="99" t="s">
        <v>173</v>
      </c>
    </row>
    <row r="12" spans="3:5">
      <c r="C12" s="97">
        <v>45627</v>
      </c>
      <c r="D12" s="98" t="s">
        <v>223</v>
      </c>
      <c r="E12" s="99"/>
    </row>
    <row r="13" spans="3:5">
      <c r="C13" s="97">
        <v>45627</v>
      </c>
      <c r="D13" s="98" t="s">
        <v>224</v>
      </c>
      <c r="E13" s="99" t="s">
        <v>225</v>
      </c>
    </row>
    <row r="14" spans="3:5" ht="29">
      <c r="C14" s="97">
        <v>45717</v>
      </c>
      <c r="D14" s="98" t="s">
        <v>233</v>
      </c>
      <c r="E14" s="99" t="s">
        <v>232</v>
      </c>
    </row>
    <row r="15" spans="3:5" ht="29">
      <c r="C15" s="97">
        <v>45717</v>
      </c>
      <c r="D15" s="98" t="s">
        <v>231</v>
      </c>
      <c r="E15" s="99" t="s">
        <v>177</v>
      </c>
    </row>
    <row r="16" spans="3:5">
      <c r="C16" s="97">
        <v>45717</v>
      </c>
      <c r="D16" s="98" t="s">
        <v>234</v>
      </c>
      <c r="E16" s="99" t="s">
        <v>177</v>
      </c>
    </row>
    <row r="17" spans="3:5">
      <c r="C17" s="97">
        <v>45444</v>
      </c>
      <c r="D17" s="98"/>
      <c r="E17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Q61"/>
  <sheetViews>
    <sheetView showGridLines="0" tabSelected="1" zoomScale="60" zoomScaleNormal="60" zoomScaleSheetLayoutView="70" workbookViewId="0">
      <pane xSplit="1" topLeftCell="BD1" activePane="topRight" state="frozenSplit"/>
      <selection pane="topRight"/>
    </sheetView>
  </sheetViews>
  <sheetFormatPr baseColWidth="10" defaultColWidth="11" defaultRowHeight="14.5"/>
  <cols>
    <col min="1" max="1" width="42.08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69" ht="18">
      <c r="A1" s="69" t="s">
        <v>21</v>
      </c>
    </row>
    <row r="2" spans="1:69">
      <c r="A2" s="32"/>
    </row>
    <row r="3" spans="1:69" ht="36">
      <c r="A3" s="88" t="s">
        <v>206</v>
      </c>
    </row>
    <row r="4" spans="1:69">
      <c r="A4" s="33" t="s">
        <v>86</v>
      </c>
    </row>
    <row r="5" spans="1:69">
      <c r="A5" s="33"/>
    </row>
    <row r="6" spans="1:69" s="34" customFormat="1">
      <c r="B6" s="90" t="s">
        <v>26</v>
      </c>
      <c r="C6" s="90" t="s">
        <v>68</v>
      </c>
      <c r="D6" s="90" t="s">
        <v>69</v>
      </c>
      <c r="E6" s="90" t="s">
        <v>70</v>
      </c>
      <c r="F6" s="90" t="s">
        <v>88</v>
      </c>
      <c r="G6" s="90" t="s">
        <v>96</v>
      </c>
      <c r="H6" s="90" t="s">
        <v>97</v>
      </c>
      <c r="I6" s="90" t="s">
        <v>98</v>
      </c>
      <c r="J6" s="90" t="s">
        <v>99</v>
      </c>
      <c r="K6" s="90" t="s">
        <v>100</v>
      </c>
      <c r="L6" s="90" t="s">
        <v>101</v>
      </c>
      <c r="M6" s="90" t="s">
        <v>102</v>
      </c>
      <c r="N6" s="90" t="s">
        <v>103</v>
      </c>
      <c r="O6" s="90" t="s">
        <v>104</v>
      </c>
      <c r="P6" s="90" t="s">
        <v>105</v>
      </c>
      <c r="Q6" s="90" t="s">
        <v>106</v>
      </c>
      <c r="R6" s="90" t="s">
        <v>107</v>
      </c>
      <c r="S6" s="90" t="s">
        <v>108</v>
      </c>
      <c r="T6" s="90" t="s">
        <v>109</v>
      </c>
      <c r="U6" s="90" t="s">
        <v>110</v>
      </c>
      <c r="V6" s="90" t="s">
        <v>111</v>
      </c>
      <c r="W6" s="90" t="s">
        <v>112</v>
      </c>
      <c r="X6" s="90" t="s">
        <v>113</v>
      </c>
      <c r="Y6" s="90" t="s">
        <v>114</v>
      </c>
      <c r="Z6" s="90" t="s">
        <v>115</v>
      </c>
      <c r="AA6" s="90" t="s">
        <v>116</v>
      </c>
      <c r="AB6" s="90" t="s">
        <v>117</v>
      </c>
      <c r="AC6" s="90" t="s">
        <v>118</v>
      </c>
      <c r="AD6" s="90" t="s">
        <v>119</v>
      </c>
      <c r="AE6" s="90" t="s">
        <v>120</v>
      </c>
      <c r="AF6" s="90" t="s">
        <v>121</v>
      </c>
      <c r="AG6" s="90" t="s">
        <v>122</v>
      </c>
      <c r="AH6" s="90" t="s">
        <v>123</v>
      </c>
      <c r="AI6" s="90" t="s">
        <v>124</v>
      </c>
      <c r="AJ6" s="90" t="s">
        <v>125</v>
      </c>
      <c r="AK6" s="90" t="s">
        <v>126</v>
      </c>
      <c r="AL6" s="90" t="s">
        <v>142</v>
      </c>
      <c r="AM6" s="90" t="s">
        <v>143</v>
      </c>
      <c r="AN6" s="90" t="s">
        <v>144</v>
      </c>
      <c r="AO6" s="90" t="s">
        <v>145</v>
      </c>
      <c r="AP6" s="90" t="s">
        <v>146</v>
      </c>
      <c r="AQ6" s="90" t="s">
        <v>147</v>
      </c>
      <c r="AR6" s="90" t="s">
        <v>148</v>
      </c>
      <c r="AS6" s="90" t="s">
        <v>149</v>
      </c>
      <c r="AT6" s="90" t="s">
        <v>150</v>
      </c>
      <c r="AU6" s="90" t="s">
        <v>151</v>
      </c>
      <c r="AV6" s="90" t="s">
        <v>152</v>
      </c>
      <c r="AW6" s="90" t="s">
        <v>153</v>
      </c>
      <c r="AX6" s="90" t="s">
        <v>162</v>
      </c>
      <c r="AY6" s="90" t="s">
        <v>163</v>
      </c>
      <c r="AZ6" s="90" t="s">
        <v>164</v>
      </c>
      <c r="BA6" s="90" t="s">
        <v>165</v>
      </c>
      <c r="BB6" s="90" t="s">
        <v>172</v>
      </c>
      <c r="BC6" s="90" t="s">
        <v>174</v>
      </c>
      <c r="BD6" s="90" t="s">
        <v>176</v>
      </c>
      <c r="BE6" s="90" t="s">
        <v>178</v>
      </c>
      <c r="BF6" s="90" t="s">
        <v>179</v>
      </c>
      <c r="BG6" s="90" t="s">
        <v>180</v>
      </c>
      <c r="BH6" s="90" t="s">
        <v>183</v>
      </c>
      <c r="BI6" s="90" t="s">
        <v>184</v>
      </c>
      <c r="BJ6" s="90" t="s">
        <v>185</v>
      </c>
      <c r="BK6" s="90" t="s">
        <v>185</v>
      </c>
      <c r="BL6" s="90" t="s">
        <v>211</v>
      </c>
      <c r="BM6" s="90" t="s">
        <v>212</v>
      </c>
      <c r="BN6" s="90" t="s">
        <v>213</v>
      </c>
      <c r="BO6" s="90" t="s">
        <v>228</v>
      </c>
      <c r="BP6" s="90" t="s">
        <v>235</v>
      </c>
      <c r="BQ6" s="90" t="s">
        <v>237</v>
      </c>
    </row>
    <row r="7" spans="1:69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69" s="34" customFormat="1">
      <c r="A8" s="81" t="s">
        <v>94</v>
      </c>
      <c r="B8" s="82">
        <v>371560.515075</v>
      </c>
      <c r="C8" s="82">
        <v>365318.18895400001</v>
      </c>
      <c r="D8" s="82">
        <v>374184.13339199999</v>
      </c>
      <c r="E8" s="82">
        <v>453282.39</v>
      </c>
      <c r="F8" s="82">
        <v>468458.1449999999</v>
      </c>
      <c r="G8" s="82">
        <v>496909.37496699998</v>
      </c>
      <c r="H8" s="82">
        <v>506897.70370616636</v>
      </c>
      <c r="I8" s="82">
        <v>524926.20243099995</v>
      </c>
      <c r="J8" s="82">
        <v>543271.28412500024</v>
      </c>
      <c r="K8" s="82">
        <v>547016.68678100046</v>
      </c>
      <c r="L8" s="82">
        <v>562395.79206100048</v>
      </c>
      <c r="M8" s="82">
        <v>580101.28064999951</v>
      </c>
      <c r="N8" s="82">
        <v>618100.38229099999</v>
      </c>
      <c r="O8" s="82">
        <v>659595</v>
      </c>
      <c r="P8" s="82">
        <v>644316</v>
      </c>
      <c r="Q8" s="82">
        <v>695105.66740699997</v>
      </c>
      <c r="R8" s="82">
        <v>739953</v>
      </c>
      <c r="S8" s="82">
        <v>761615</v>
      </c>
      <c r="T8" s="82">
        <v>742130</v>
      </c>
      <c r="U8" s="82">
        <v>743930</v>
      </c>
      <c r="V8" s="82">
        <v>776149</v>
      </c>
      <c r="W8" s="82">
        <v>869422</v>
      </c>
      <c r="X8" s="82">
        <v>870768</v>
      </c>
      <c r="Y8" s="82">
        <v>841242</v>
      </c>
      <c r="Z8" s="82">
        <v>772897</v>
      </c>
      <c r="AA8" s="82">
        <v>795323</v>
      </c>
      <c r="AB8" s="82">
        <v>738648</v>
      </c>
      <c r="AC8" s="82">
        <v>790716</v>
      </c>
      <c r="AD8" s="82">
        <v>770777.72222700005</v>
      </c>
      <c r="AE8" s="82">
        <v>782238.88431700005</v>
      </c>
      <c r="AF8" s="82">
        <v>782715.29050600005</v>
      </c>
      <c r="AG8" s="82">
        <v>883173.83789600001</v>
      </c>
      <c r="AH8" s="82">
        <v>905148.20787100005</v>
      </c>
      <c r="AI8" s="82">
        <v>880431.082972</v>
      </c>
      <c r="AJ8" s="82">
        <v>897872.21089300001</v>
      </c>
      <c r="AK8" s="82">
        <v>879159.81233099999</v>
      </c>
      <c r="AL8" s="82">
        <v>858004.28151496244</v>
      </c>
      <c r="AM8" s="82">
        <v>794149.22871299996</v>
      </c>
      <c r="AN8" s="82">
        <v>814681.06359678006</v>
      </c>
      <c r="AO8" s="82">
        <v>897767.71655600006</v>
      </c>
      <c r="AP8" s="82">
        <v>897146.19534600002</v>
      </c>
      <c r="AQ8" s="82">
        <v>923392.46840300004</v>
      </c>
      <c r="AR8" s="82">
        <v>1034370.571481</v>
      </c>
      <c r="AS8" s="82">
        <v>1094573.1584379999</v>
      </c>
      <c r="AT8" s="82">
        <v>1058066.7496480001</v>
      </c>
      <c r="AU8" s="82">
        <v>1034237.6311640276</v>
      </c>
      <c r="AV8" s="82">
        <v>999430</v>
      </c>
      <c r="AW8" s="82">
        <v>968025</v>
      </c>
      <c r="AX8" s="82">
        <v>938420</v>
      </c>
      <c r="AY8" s="82">
        <v>970973</v>
      </c>
      <c r="AZ8" s="82">
        <v>1018067</v>
      </c>
      <c r="BA8" s="82">
        <v>1056957</v>
      </c>
      <c r="BB8" s="82">
        <v>1083665.7129299999</v>
      </c>
      <c r="BC8" s="82">
        <v>1157906.8373090001</v>
      </c>
      <c r="BD8" s="82">
        <v>1179782.3562109999</v>
      </c>
      <c r="BE8" s="82">
        <v>1125038.893617</v>
      </c>
      <c r="BF8" s="82">
        <v>1190280.2367440001</v>
      </c>
      <c r="BG8" s="82">
        <v>1159328.2834099999</v>
      </c>
      <c r="BH8" s="82">
        <v>1279919.6604470001</v>
      </c>
      <c r="BI8" s="82">
        <v>1508284.141109</v>
      </c>
      <c r="BJ8" s="82">
        <v>1525211.9256539999</v>
      </c>
      <c r="BK8" s="82">
        <v>1525211.9256539999</v>
      </c>
      <c r="BL8" s="82">
        <v>1409171.563821</v>
      </c>
      <c r="BM8" s="82">
        <v>1338430.5170460001</v>
      </c>
      <c r="BN8" s="82">
        <v>1508284.141109</v>
      </c>
      <c r="BO8" s="82">
        <v>1416596.800724</v>
      </c>
      <c r="BP8" s="82">
        <v>1424919.571859</v>
      </c>
      <c r="BQ8" s="82">
        <v>1461411.9818529999</v>
      </c>
    </row>
    <row r="9" spans="1:69" s="34" customFormat="1">
      <c r="A9" s="38" t="s">
        <v>160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836853.17376499996</v>
      </c>
      <c r="BL9" s="39">
        <v>761184.12401300005</v>
      </c>
      <c r="BM9" s="39">
        <v>694516.54142000002</v>
      </c>
      <c r="BN9" s="39">
        <v>829956.839775</v>
      </c>
      <c r="BO9" s="39">
        <v>746377.66890399996</v>
      </c>
      <c r="BP9" s="39">
        <v>746623.66388400004</v>
      </c>
      <c r="BQ9" s="39">
        <v>759752.18386999995</v>
      </c>
    </row>
    <row r="10" spans="1:69">
      <c r="A10" s="40" t="s">
        <v>89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107565.68455200001</v>
      </c>
      <c r="BL10" s="30">
        <v>114757.92681999999</v>
      </c>
      <c r="BM10" s="30">
        <v>127313.492837</v>
      </c>
      <c r="BN10" s="30">
        <v>143982.05372200001</v>
      </c>
      <c r="BO10" s="30">
        <v>172003.50392399999</v>
      </c>
      <c r="BP10" s="30">
        <v>132182.39549200001</v>
      </c>
      <c r="BQ10" s="30">
        <v>118537.48938100001</v>
      </c>
    </row>
    <row r="11" spans="1:69">
      <c r="A11" s="40" t="s">
        <v>197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502509.41540699999</v>
      </c>
      <c r="BL11" s="30">
        <v>482764.78124099999</v>
      </c>
      <c r="BM11" s="30">
        <v>422647.93893800001</v>
      </c>
      <c r="BN11" s="30">
        <v>515098.82795599999</v>
      </c>
      <c r="BO11" s="30">
        <v>396557.67960500001</v>
      </c>
      <c r="BP11" s="30">
        <v>428676.370169</v>
      </c>
      <c r="BQ11" s="30">
        <v>454767.98750500003</v>
      </c>
    </row>
    <row r="12" spans="1:69">
      <c r="A12" s="40" t="s">
        <v>198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2573.1252629999999</v>
      </c>
      <c r="BL12" s="30">
        <v>2451.6347470000001</v>
      </c>
      <c r="BM12" s="30">
        <v>2881.7292120000002</v>
      </c>
      <c r="BN12" s="30">
        <v>2944.3462770000001</v>
      </c>
      <c r="BO12" s="30">
        <v>1040.7650920000001</v>
      </c>
      <c r="BP12" s="30">
        <v>1120.1315199999999</v>
      </c>
      <c r="BQ12" s="30">
        <v>878.47676100000001</v>
      </c>
    </row>
    <row r="13" spans="1:69">
      <c r="A13" s="40" t="s">
        <v>199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104254.307745</v>
      </c>
      <c r="BL13" s="30">
        <v>78477.810996999993</v>
      </c>
      <c r="BM13" s="30">
        <v>73441.377091999995</v>
      </c>
      <c r="BN13" s="30">
        <v>84994.318482000002</v>
      </c>
      <c r="BO13" s="30">
        <v>90373.664401000002</v>
      </c>
      <c r="BP13" s="30">
        <v>90033.577835000004</v>
      </c>
      <c r="BQ13" s="30">
        <v>89905.240875999996</v>
      </c>
    </row>
    <row r="14" spans="1:69">
      <c r="A14" s="40" t="s">
        <v>158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119950.64079799999</v>
      </c>
      <c r="BL14" s="30">
        <v>82731.970207999999</v>
      </c>
      <c r="BM14" s="30">
        <v>68232.003341999996</v>
      </c>
      <c r="BN14" s="30">
        <v>82937.293338999996</v>
      </c>
      <c r="BO14" s="30">
        <v>86402.055882000001</v>
      </c>
      <c r="BP14" s="30">
        <v>94611.188867999997</v>
      </c>
      <c r="BQ14" s="30">
        <v>95662.989346999995</v>
      </c>
    </row>
    <row r="15" spans="1:69">
      <c r="A15" s="40" t="s">
        <v>200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141667.77085999999</v>
      </c>
      <c r="BL15" s="30">
        <v>132719.719236</v>
      </c>
      <c r="BM15" s="30">
        <v>129568.420787</v>
      </c>
      <c r="BN15" s="30">
        <v>129956.95591999999</v>
      </c>
      <c r="BO15" s="30">
        <v>130224.594379</v>
      </c>
      <c r="BP15" s="30">
        <v>126777.19338300001</v>
      </c>
      <c r="BQ15" s="30">
        <v>127859.10034800001</v>
      </c>
    </row>
    <row r="16" spans="1:69">
      <c r="A16" s="40" t="s">
        <v>90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9200.8635460000005</v>
      </c>
      <c r="BL16" s="30">
        <v>10703.536507000001</v>
      </c>
      <c r="BM16" s="30">
        <v>10498.713578000001</v>
      </c>
      <c r="BN16" s="30">
        <v>2316.062817</v>
      </c>
      <c r="BO16" s="30">
        <v>2303.5639329999999</v>
      </c>
      <c r="BP16" s="30">
        <v>327.91884099999999</v>
      </c>
      <c r="BQ16" s="30">
        <v>1617.9366869999999</v>
      </c>
    </row>
    <row r="17" spans="1:69">
      <c r="A17" s="40" t="s">
        <v>91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300493.72114199999</v>
      </c>
      <c r="BL17" s="30">
        <v>271282.059091</v>
      </c>
      <c r="BM17" s="30">
        <v>262445.533581</v>
      </c>
      <c r="BN17" s="30">
        <v>264344.570634</v>
      </c>
      <c r="BO17" s="30">
        <v>267273.28047200001</v>
      </c>
      <c r="BP17" s="30">
        <v>273701.52057400002</v>
      </c>
      <c r="BQ17" s="30">
        <v>284457.34422600002</v>
      </c>
    </row>
    <row r="18" spans="1:69">
      <c r="A18" s="40" t="s">
        <v>157</v>
      </c>
      <c r="B18" s="30">
        <v>34026.197424000013</v>
      </c>
      <c r="C18" s="30">
        <v>35066.711104000031</v>
      </c>
      <c r="D18" s="30">
        <v>36226.119178999972</v>
      </c>
      <c r="E18" s="30">
        <v>33424.36</v>
      </c>
      <c r="F18" s="30">
        <v>31915.562999999995</v>
      </c>
      <c r="G18" s="30">
        <v>37373.222920999979</v>
      </c>
      <c r="H18" s="30">
        <v>33960.910706166324</v>
      </c>
      <c r="I18" s="30">
        <v>39947.192279999959</v>
      </c>
      <c r="J18" s="30">
        <v>39879.057652000251</v>
      </c>
      <c r="K18" s="30">
        <v>62374.723728000477</v>
      </c>
      <c r="L18" s="30">
        <v>67810.573170000484</v>
      </c>
      <c r="M18" s="30">
        <v>53359.708215999504</v>
      </c>
      <c r="N18" s="30">
        <v>54756.257997999986</v>
      </c>
      <c r="O18" s="30">
        <v>53040</v>
      </c>
      <c r="P18" s="30">
        <v>54623</v>
      </c>
      <c r="Q18" s="30">
        <v>59984.906446999958</v>
      </c>
      <c r="R18" s="30">
        <v>37455</v>
      </c>
      <c r="S18" s="30">
        <v>36864</v>
      </c>
      <c r="T18" s="30">
        <v>36003</v>
      </c>
      <c r="U18" s="30">
        <v>34709</v>
      </c>
      <c r="V18" s="30">
        <v>35470</v>
      </c>
      <c r="W18" s="30">
        <v>51433</v>
      </c>
      <c r="X18" s="30">
        <v>50778</v>
      </c>
      <c r="Y18" s="30">
        <v>53197</v>
      </c>
      <c r="Z18" s="30">
        <v>49121</v>
      </c>
      <c r="AA18" s="30">
        <v>51345</v>
      </c>
      <c r="AB18" s="30">
        <v>47246</v>
      </c>
      <c r="AC18" s="30">
        <v>65095</v>
      </c>
      <c r="AD18" s="30">
        <v>59255</v>
      </c>
      <c r="AE18" s="30">
        <v>64973</v>
      </c>
      <c r="AF18" s="30">
        <v>73025</v>
      </c>
      <c r="AG18" s="30">
        <v>86828</v>
      </c>
      <c r="AH18" s="30">
        <v>94448</v>
      </c>
      <c r="AI18" s="30">
        <v>99320</v>
      </c>
      <c r="AJ18" s="30">
        <v>94863</v>
      </c>
      <c r="AK18" s="30">
        <v>93427</v>
      </c>
      <c r="AL18" s="30">
        <v>96999</v>
      </c>
      <c r="AM18" s="30">
        <v>88539</v>
      </c>
      <c r="AN18" s="30">
        <v>100649</v>
      </c>
      <c r="AO18" s="30">
        <v>109295</v>
      </c>
      <c r="AP18" s="30">
        <v>107064</v>
      </c>
      <c r="AQ18" s="30">
        <v>116503</v>
      </c>
      <c r="AR18" s="30">
        <v>119259</v>
      </c>
      <c r="AS18" s="30">
        <v>133198</v>
      </c>
      <c r="AT18" s="30">
        <v>129873</v>
      </c>
      <c r="AU18" s="30">
        <v>131315</v>
      </c>
      <c r="AV18" s="30">
        <v>145209</v>
      </c>
      <c r="AW18" s="30">
        <v>129095</v>
      </c>
      <c r="AX18" s="30">
        <v>131129</v>
      </c>
      <c r="AY18" s="30">
        <v>138748</v>
      </c>
      <c r="AZ18" s="30">
        <v>148230</v>
      </c>
      <c r="BA18" s="30">
        <v>158475</v>
      </c>
      <c r="BB18" s="30">
        <v>172750.43922999999</v>
      </c>
      <c r="BC18" s="30">
        <v>187638.18098899999</v>
      </c>
      <c r="BD18" s="30">
        <v>191345.83773500001</v>
      </c>
      <c r="BE18" s="30">
        <v>181931.12814399999</v>
      </c>
      <c r="BF18" s="30">
        <v>169607.20911600001</v>
      </c>
      <c r="BG18" s="30">
        <v>172862.785764</v>
      </c>
      <c r="BH18" s="30">
        <v>170310.08814800001</v>
      </c>
      <c r="BI18" s="30">
        <v>283586.67537000001</v>
      </c>
      <c r="BJ18" s="30">
        <v>236996.39634100001</v>
      </c>
      <c r="BK18" s="30">
        <v>236996.39634100001</v>
      </c>
      <c r="BL18" s="30">
        <v>233282.12497400001</v>
      </c>
      <c r="BM18" s="30">
        <v>241401.30768100001</v>
      </c>
      <c r="BN18" s="30">
        <v>281709.711962</v>
      </c>
      <c r="BO18" s="30">
        <v>270417.69303700002</v>
      </c>
      <c r="BP18" s="30">
        <v>277489.27517699997</v>
      </c>
      <c r="BQ18" s="30">
        <v>287725.41672099999</v>
      </c>
    </row>
    <row r="19" spans="1:69" s="34" customFormat="1">
      <c r="A19" s="81" t="s">
        <v>37</v>
      </c>
      <c r="B19" s="82">
        <v>105751.353</v>
      </c>
      <c r="C19" s="82">
        <v>103339.611078</v>
      </c>
      <c r="D19" s="82">
        <v>101719.093368</v>
      </c>
      <c r="E19" s="82">
        <v>166294.09</v>
      </c>
      <c r="F19" s="82">
        <v>172697.30800000002</v>
      </c>
      <c r="G19" s="82">
        <v>191382.70016100002</v>
      </c>
      <c r="H19" s="82">
        <v>210959.03258300002</v>
      </c>
      <c r="I19" s="82">
        <v>230030.71767830694</v>
      </c>
      <c r="J19" s="82">
        <v>233727.40031</v>
      </c>
      <c r="K19" s="82">
        <v>233003.58122385497</v>
      </c>
      <c r="L19" s="82">
        <v>257594.23893834979</v>
      </c>
      <c r="M19" s="82">
        <v>268515.89533619105</v>
      </c>
      <c r="N19" s="82">
        <v>305931.04594521224</v>
      </c>
      <c r="O19" s="82">
        <v>353907.41671399999</v>
      </c>
      <c r="P19" s="82">
        <v>349622</v>
      </c>
      <c r="Q19" s="82">
        <v>296597.44384538522</v>
      </c>
      <c r="R19" s="82">
        <v>286980</v>
      </c>
      <c r="S19" s="82">
        <v>300593</v>
      </c>
      <c r="T19" s="82">
        <v>277589</v>
      </c>
      <c r="U19" s="82">
        <v>268558</v>
      </c>
      <c r="V19" s="82">
        <v>270960</v>
      </c>
      <c r="W19" s="82">
        <v>352718</v>
      </c>
      <c r="X19" s="82">
        <v>352151</v>
      </c>
      <c r="Y19" s="82">
        <v>338686</v>
      </c>
      <c r="Z19" s="82">
        <v>307367</v>
      </c>
      <c r="AA19" s="82">
        <v>308318</v>
      </c>
      <c r="AB19" s="82">
        <v>283179</v>
      </c>
      <c r="AC19" s="82">
        <v>324858</v>
      </c>
      <c r="AD19" s="82">
        <v>292279.93686227285</v>
      </c>
      <c r="AE19" s="82">
        <v>274807.52912105713</v>
      </c>
      <c r="AF19" s="82">
        <v>274499.29258900002</v>
      </c>
      <c r="AG19" s="82">
        <v>371816.41499467101</v>
      </c>
      <c r="AH19" s="82">
        <v>378458.26324785827</v>
      </c>
      <c r="AI19" s="82">
        <v>379568.30460726062</v>
      </c>
      <c r="AJ19" s="82">
        <v>396359.54265871888</v>
      </c>
      <c r="AK19" s="82">
        <v>389421.70457553648</v>
      </c>
      <c r="AL19" s="82">
        <v>371496.16756924236</v>
      </c>
      <c r="AM19" s="82">
        <v>322651.18800557265</v>
      </c>
      <c r="AN19" s="82">
        <v>343990.81760368164</v>
      </c>
      <c r="AO19" s="82">
        <v>398940.83341927745</v>
      </c>
      <c r="AP19" s="82">
        <v>407550.42453835421</v>
      </c>
      <c r="AQ19" s="82">
        <v>423134.32982738101</v>
      </c>
      <c r="AR19" s="82">
        <v>524544.95523280813</v>
      </c>
      <c r="AS19" s="82">
        <v>559645.27662798401</v>
      </c>
      <c r="AT19" s="82">
        <v>548031.47132866562</v>
      </c>
      <c r="AU19" s="82">
        <v>545350.93251517601</v>
      </c>
      <c r="AV19" s="82">
        <v>528417</v>
      </c>
      <c r="AW19" s="82">
        <v>513482</v>
      </c>
      <c r="AX19" s="82">
        <v>495619</v>
      </c>
      <c r="AY19" s="82">
        <v>501333</v>
      </c>
      <c r="AZ19" s="82">
        <v>523194</v>
      </c>
      <c r="BA19" s="82">
        <v>555191</v>
      </c>
      <c r="BB19" s="82">
        <v>566937.94702700002</v>
      </c>
      <c r="BC19" s="82">
        <v>593531.573921</v>
      </c>
      <c r="BD19" s="82">
        <v>610193.40547600004</v>
      </c>
      <c r="BE19" s="82">
        <v>598656.62281099998</v>
      </c>
      <c r="BF19" s="82">
        <v>655675.95877499995</v>
      </c>
      <c r="BG19" s="82">
        <v>610884.762078</v>
      </c>
      <c r="BH19" s="82">
        <v>690353.14375299995</v>
      </c>
      <c r="BI19" s="82">
        <v>910012.12294999999</v>
      </c>
      <c r="BJ19" s="82">
        <v>877712.85494600004</v>
      </c>
      <c r="BK19" s="82">
        <v>877712.85494600004</v>
      </c>
      <c r="BL19" s="82">
        <v>819767.715723</v>
      </c>
      <c r="BM19" s="82">
        <v>768169.70131899999</v>
      </c>
      <c r="BN19" s="82">
        <v>910012.12294999999</v>
      </c>
      <c r="BO19" s="82">
        <v>815673.66044899996</v>
      </c>
      <c r="BP19" s="82">
        <v>823727.873303</v>
      </c>
      <c r="BQ19" s="82">
        <v>834695.31119499996</v>
      </c>
    </row>
    <row r="20" spans="1:69" s="34" customFormat="1">
      <c r="A20" s="38" t="s">
        <v>161</v>
      </c>
      <c r="B20" s="39">
        <v>77766.896999999997</v>
      </c>
      <c r="C20" s="39">
        <v>76758.650278999994</v>
      </c>
      <c r="D20" s="39">
        <v>75607.512046999997</v>
      </c>
      <c r="E20" s="39">
        <v>77867.567999999999</v>
      </c>
      <c r="F20" s="39">
        <v>83893.546000000002</v>
      </c>
      <c r="G20" s="39">
        <v>98726.910279999996</v>
      </c>
      <c r="H20" s="39">
        <v>116225.36756100001</v>
      </c>
      <c r="I20" s="39">
        <v>132647.29553730696</v>
      </c>
      <c r="J20" s="39">
        <v>136876.27512100001</v>
      </c>
      <c r="K20" s="39">
        <v>131867.95828685499</v>
      </c>
      <c r="L20" s="39">
        <v>150987.50922634979</v>
      </c>
      <c r="M20" s="39">
        <v>170392.94461219106</v>
      </c>
      <c r="N20" s="39">
        <v>194494.65700121221</v>
      </c>
      <c r="O20" s="39">
        <v>240501</v>
      </c>
      <c r="P20" s="39">
        <v>224465</v>
      </c>
      <c r="Q20" s="39">
        <v>170141.67993938518</v>
      </c>
      <c r="R20" s="39">
        <v>171052</v>
      </c>
      <c r="S20" s="39">
        <v>185143</v>
      </c>
      <c r="T20" s="39">
        <v>168599</v>
      </c>
      <c r="U20" s="39">
        <v>205023</v>
      </c>
      <c r="V20" s="39">
        <v>206198</v>
      </c>
      <c r="W20" s="39">
        <v>255751</v>
      </c>
      <c r="X20" s="39">
        <v>249432</v>
      </c>
      <c r="Y20" s="39">
        <v>209533</v>
      </c>
      <c r="Z20" s="39">
        <v>184890</v>
      </c>
      <c r="AA20" s="39">
        <v>188272</v>
      </c>
      <c r="AB20" s="39">
        <v>169294</v>
      </c>
      <c r="AC20" s="39">
        <v>199370</v>
      </c>
      <c r="AD20" s="39">
        <v>174544.66975427285</v>
      </c>
      <c r="AE20" s="39">
        <v>155215.19749705715</v>
      </c>
      <c r="AF20" s="39">
        <v>157058.084458</v>
      </c>
      <c r="AG20" s="39">
        <v>241399.51629067099</v>
      </c>
      <c r="AH20" s="39">
        <v>241397.70301385826</v>
      </c>
      <c r="AI20" s="39">
        <v>244701.52910026061</v>
      </c>
      <c r="AJ20" s="39">
        <v>260183.61361471887</v>
      </c>
      <c r="AK20" s="39">
        <v>252898.52138753652</v>
      </c>
      <c r="AL20" s="39">
        <v>240316.67287424236</v>
      </c>
      <c r="AM20" s="39">
        <v>198796.97982357259</v>
      </c>
      <c r="AN20" s="39">
        <v>205598.2169028316</v>
      </c>
      <c r="AO20" s="39">
        <v>289200.65908327745</v>
      </c>
      <c r="AP20" s="39">
        <v>285857.50118135416</v>
      </c>
      <c r="AQ20" s="39">
        <v>281434.19989338098</v>
      </c>
      <c r="AR20" s="39">
        <v>291303.56027080811</v>
      </c>
      <c r="AS20" s="39">
        <v>274515.89045398403</v>
      </c>
      <c r="AT20" s="39">
        <v>273516.69062366558</v>
      </c>
      <c r="AU20" s="39">
        <v>234221.99493417604</v>
      </c>
      <c r="AV20" s="39">
        <v>226817</v>
      </c>
      <c r="AW20" s="39">
        <v>217760</v>
      </c>
      <c r="AX20" s="39">
        <v>199064</v>
      </c>
      <c r="AY20" s="39">
        <v>241895</v>
      </c>
      <c r="AZ20" s="39">
        <v>257675</v>
      </c>
      <c r="BA20" s="39">
        <v>287665</v>
      </c>
      <c r="BB20" s="39">
        <v>295565.68894000002</v>
      </c>
      <c r="BC20" s="39">
        <v>311587.48528700002</v>
      </c>
      <c r="BD20" s="39">
        <v>324849.99338900001</v>
      </c>
      <c r="BE20" s="39">
        <v>328840.16392899997</v>
      </c>
      <c r="BF20" s="39">
        <v>373765.42341400002</v>
      </c>
      <c r="BG20" s="39">
        <v>299135.67566900002</v>
      </c>
      <c r="BH20" s="39">
        <v>368431.96538800001</v>
      </c>
      <c r="BI20" s="39">
        <v>530467.94806900003</v>
      </c>
      <c r="BJ20" s="39">
        <v>540117.64618599997</v>
      </c>
      <c r="BK20" s="39">
        <v>540117.64618599997</v>
      </c>
      <c r="BL20" s="39">
        <v>501874.97936</v>
      </c>
      <c r="BM20" s="39">
        <v>413802.06428200001</v>
      </c>
      <c r="BN20" s="39">
        <v>530467.94806900003</v>
      </c>
      <c r="BO20" s="39">
        <v>444655.59902600001</v>
      </c>
      <c r="BP20" s="39">
        <v>433057.03343200003</v>
      </c>
      <c r="BQ20" s="39">
        <v>484102.24336899997</v>
      </c>
    </row>
    <row r="21" spans="1:69">
      <c r="A21" s="40" t="s">
        <v>92</v>
      </c>
      <c r="B21" s="30">
        <v>17028.729044</v>
      </c>
      <c r="C21" s="30">
        <v>17278.026046999999</v>
      </c>
      <c r="D21" s="30">
        <v>14101.972726</v>
      </c>
      <c r="E21" s="30">
        <v>10927.727999999999</v>
      </c>
      <c r="F21" s="30">
        <v>9705.0169999999998</v>
      </c>
      <c r="G21" s="30">
        <v>10389.372959</v>
      </c>
      <c r="H21" s="30">
        <v>10318.668425</v>
      </c>
      <c r="I21" s="30">
        <v>7499.1218369999997</v>
      </c>
      <c r="J21" s="30">
        <v>19320.020928000002</v>
      </c>
      <c r="K21" s="30">
        <v>28248.887092000001</v>
      </c>
      <c r="L21" s="30">
        <v>41256.408452999996</v>
      </c>
      <c r="M21" s="30">
        <v>36696.205821000003</v>
      </c>
      <c r="N21" s="30">
        <v>58248.08423</v>
      </c>
      <c r="O21" s="30">
        <v>104528</v>
      </c>
      <c r="P21" s="30">
        <v>102973</v>
      </c>
      <c r="Q21" s="30">
        <v>21709.278977999998</v>
      </c>
      <c r="R21" s="30">
        <v>23557</v>
      </c>
      <c r="S21" s="30">
        <v>25273</v>
      </c>
      <c r="T21" s="30">
        <v>23500</v>
      </c>
      <c r="U21" s="30">
        <v>52764</v>
      </c>
      <c r="V21" s="30">
        <v>53792</v>
      </c>
      <c r="W21" s="30">
        <v>61395</v>
      </c>
      <c r="X21" s="30">
        <v>57788</v>
      </c>
      <c r="Y21" s="30">
        <v>16225</v>
      </c>
      <c r="Z21" s="30">
        <v>16248</v>
      </c>
      <c r="AA21" s="30">
        <v>13546</v>
      </c>
      <c r="AB21" s="30">
        <v>11258</v>
      </c>
      <c r="AC21" s="30">
        <v>13308</v>
      </c>
      <c r="AD21" s="30">
        <v>8940.736981</v>
      </c>
      <c r="AE21" s="30">
        <v>11521.524853999999</v>
      </c>
      <c r="AF21" s="30">
        <v>11701.762108000001</v>
      </c>
      <c r="AG21" s="30">
        <v>83270.294722999999</v>
      </c>
      <c r="AH21" s="30">
        <v>87784.311673000004</v>
      </c>
      <c r="AI21" s="30">
        <v>107724.74755</v>
      </c>
      <c r="AJ21" s="30">
        <v>113636.25401999999</v>
      </c>
      <c r="AK21" s="30">
        <v>70078.285088000004</v>
      </c>
      <c r="AL21" s="30">
        <v>78226.939008999994</v>
      </c>
      <c r="AM21" s="30">
        <v>71823.334736999997</v>
      </c>
      <c r="AN21" s="30">
        <v>76094.929720920001</v>
      </c>
      <c r="AO21" s="30">
        <v>113290.231872</v>
      </c>
      <c r="AP21" s="30">
        <v>124426.52492700001</v>
      </c>
      <c r="AQ21" s="30">
        <v>129868.047377</v>
      </c>
      <c r="AR21" s="30">
        <v>130228.04979</v>
      </c>
      <c r="AS21" s="30">
        <v>89272.728071000005</v>
      </c>
      <c r="AT21" s="30">
        <v>86765.635651000004</v>
      </c>
      <c r="AU21" s="30">
        <v>85233.4231</v>
      </c>
      <c r="AV21" s="30">
        <v>67582</v>
      </c>
      <c r="AW21" s="30">
        <v>44483</v>
      </c>
      <c r="AX21" s="30">
        <v>21667</v>
      </c>
      <c r="AY21" s="30">
        <v>62491</v>
      </c>
      <c r="AZ21" s="30">
        <v>65174</v>
      </c>
      <c r="BA21" s="30">
        <v>72405</v>
      </c>
      <c r="BB21" s="30">
        <v>80775.046440000006</v>
      </c>
      <c r="BC21" s="30">
        <v>89868.837994000001</v>
      </c>
      <c r="BD21" s="30">
        <v>92900.506290000005</v>
      </c>
      <c r="BE21" s="30">
        <v>86298.191451000006</v>
      </c>
      <c r="BF21" s="30">
        <v>92595.072184999997</v>
      </c>
      <c r="BG21" s="30">
        <v>54493.324176000002</v>
      </c>
      <c r="BH21" s="30">
        <v>57785.114208999999</v>
      </c>
      <c r="BI21" s="30">
        <v>80429.499005999998</v>
      </c>
      <c r="BJ21" s="30">
        <v>120527.764524</v>
      </c>
      <c r="BK21" s="30">
        <v>120527.764524</v>
      </c>
      <c r="BL21" s="30">
        <v>127644.60059</v>
      </c>
      <c r="BM21" s="30">
        <v>68585.410499000005</v>
      </c>
      <c r="BN21" s="30">
        <v>80429.499005999998</v>
      </c>
      <c r="BO21" s="30">
        <v>77343.463493999996</v>
      </c>
      <c r="BP21" s="30">
        <v>63689.060208000003</v>
      </c>
      <c r="BQ21" s="30">
        <v>117611.576653</v>
      </c>
    </row>
    <row r="22" spans="1:69">
      <c r="A22" s="40" t="s">
        <v>201</v>
      </c>
      <c r="B22" s="30">
        <v>60738.167955999998</v>
      </c>
      <c r="C22" s="30">
        <v>59480.624231999995</v>
      </c>
      <c r="D22" s="30">
        <v>61505.539320999997</v>
      </c>
      <c r="E22" s="30">
        <v>66939.839999999997</v>
      </c>
      <c r="F22" s="30">
        <v>74188.52900000001</v>
      </c>
      <c r="G22" s="30">
        <v>88337.537320999996</v>
      </c>
      <c r="H22" s="30">
        <v>105906.69913600001</v>
      </c>
      <c r="I22" s="30">
        <v>125148.17370030696</v>
      </c>
      <c r="J22" s="30">
        <v>117556.25419300002</v>
      </c>
      <c r="K22" s="30">
        <v>103619.07119485499</v>
      </c>
      <c r="L22" s="30">
        <v>109731.1007733498</v>
      </c>
      <c r="M22" s="30">
        <v>133696.73879119105</v>
      </c>
      <c r="N22" s="30">
        <v>136246.5727712122</v>
      </c>
      <c r="O22" s="30">
        <v>135973</v>
      </c>
      <c r="P22" s="30">
        <v>121492</v>
      </c>
      <c r="Q22" s="30">
        <v>148432.4009613852</v>
      </c>
      <c r="R22" s="30">
        <v>147494</v>
      </c>
      <c r="S22" s="30">
        <v>159871</v>
      </c>
      <c r="T22" s="30">
        <v>145099</v>
      </c>
      <c r="U22" s="30">
        <v>152259</v>
      </c>
      <c r="V22" s="30">
        <v>152406</v>
      </c>
      <c r="W22" s="30">
        <v>194356</v>
      </c>
      <c r="X22" s="30">
        <v>191643</v>
      </c>
      <c r="Y22" s="30">
        <v>193308</v>
      </c>
      <c r="Z22" s="30">
        <v>168642</v>
      </c>
      <c r="AA22" s="30">
        <v>174726</v>
      </c>
      <c r="AB22" s="30">
        <v>158037</v>
      </c>
      <c r="AC22" s="30">
        <v>186062</v>
      </c>
      <c r="AD22" s="30">
        <v>165604</v>
      </c>
      <c r="AE22" s="30">
        <v>143694</v>
      </c>
      <c r="AF22" s="30">
        <v>145356</v>
      </c>
      <c r="AG22" s="30">
        <v>158129</v>
      </c>
      <c r="AH22" s="30">
        <v>153613</v>
      </c>
      <c r="AI22" s="30">
        <v>136977</v>
      </c>
      <c r="AJ22" s="30">
        <v>146547</v>
      </c>
      <c r="AK22" s="30">
        <v>182820</v>
      </c>
      <c r="AL22" s="30">
        <v>162090</v>
      </c>
      <c r="AM22" s="30">
        <v>126974</v>
      </c>
      <c r="AN22" s="30">
        <v>129503</v>
      </c>
      <c r="AO22" s="30">
        <v>175910</v>
      </c>
      <c r="AP22" s="30">
        <v>161431</v>
      </c>
      <c r="AQ22" s="30">
        <v>151566</v>
      </c>
      <c r="AR22" s="30">
        <v>161076</v>
      </c>
      <c r="AS22" s="30">
        <v>185243</v>
      </c>
      <c r="AT22" s="30">
        <v>186751</v>
      </c>
      <c r="AU22" s="30">
        <v>148989</v>
      </c>
      <c r="AV22" s="30">
        <v>159235</v>
      </c>
      <c r="AW22" s="30">
        <v>173276</v>
      </c>
      <c r="AX22" s="30">
        <v>177397</v>
      </c>
      <c r="AY22" s="30">
        <v>179404</v>
      </c>
      <c r="AZ22" s="30">
        <v>192501</v>
      </c>
      <c r="BA22" s="30">
        <v>215260</v>
      </c>
      <c r="BB22" s="30">
        <v>214790.64249999999</v>
      </c>
      <c r="BC22" s="30">
        <v>221718.64729299999</v>
      </c>
      <c r="BD22" s="30">
        <v>231949.48709899999</v>
      </c>
      <c r="BE22" s="30">
        <v>242541.97247800001</v>
      </c>
      <c r="BF22" s="30">
        <v>281170.35122900002</v>
      </c>
      <c r="BG22" s="30">
        <v>244642.35149299999</v>
      </c>
      <c r="BH22" s="30">
        <v>310646.85117899999</v>
      </c>
      <c r="BI22" s="30">
        <v>450038.44906299998</v>
      </c>
      <c r="BJ22" s="30">
        <v>419589.88166200003</v>
      </c>
      <c r="BK22" s="30">
        <v>419589.88166200003</v>
      </c>
      <c r="BL22" s="30">
        <v>374230.37877000001</v>
      </c>
      <c r="BM22" s="30">
        <v>345216.65378300002</v>
      </c>
      <c r="BN22" s="30">
        <v>450038.44906299998</v>
      </c>
      <c r="BO22" s="30">
        <v>367312.13553199999</v>
      </c>
      <c r="BP22" s="30">
        <v>369367.97322400002</v>
      </c>
      <c r="BQ22" s="30">
        <v>366490.66671600001</v>
      </c>
    </row>
    <row r="23" spans="1:69">
      <c r="A23" s="40" t="s">
        <v>93</v>
      </c>
      <c r="B23" s="30">
        <v>11888.647999999999</v>
      </c>
      <c r="C23" s="30">
        <v>10546.181259000001</v>
      </c>
      <c r="D23" s="30">
        <v>9153.7285250000004</v>
      </c>
      <c r="E23" s="30">
        <v>70795.421000000002</v>
      </c>
      <c r="F23" s="30">
        <v>71094.046000000002</v>
      </c>
      <c r="G23" s="30">
        <v>73926.444392999998</v>
      </c>
      <c r="H23" s="30">
        <v>75137.365762000001</v>
      </c>
      <c r="I23" s="30">
        <v>71635.674215000006</v>
      </c>
      <c r="J23" s="30">
        <v>71477.607032</v>
      </c>
      <c r="K23" s="30">
        <v>76048.650406999994</v>
      </c>
      <c r="L23" s="30">
        <v>81213.389236999996</v>
      </c>
      <c r="M23" s="30">
        <v>87195.512457000004</v>
      </c>
      <c r="N23" s="30">
        <v>87644.091243999996</v>
      </c>
      <c r="O23" s="30">
        <v>87170</v>
      </c>
      <c r="P23" s="30">
        <v>86081</v>
      </c>
      <c r="Q23" s="30">
        <v>83813.919760000004</v>
      </c>
      <c r="R23" s="30">
        <v>83073</v>
      </c>
      <c r="S23" s="30">
        <v>81237</v>
      </c>
      <c r="T23" s="30">
        <v>78488</v>
      </c>
      <c r="U23" s="30">
        <v>41352</v>
      </c>
      <c r="V23" s="30">
        <v>40459</v>
      </c>
      <c r="W23" s="30">
        <v>50068</v>
      </c>
      <c r="X23" s="30">
        <v>54738</v>
      </c>
      <c r="Y23" s="30">
        <v>82367</v>
      </c>
      <c r="Z23" s="30">
        <v>80562</v>
      </c>
      <c r="AA23" s="30">
        <v>80578</v>
      </c>
      <c r="AB23" s="30">
        <v>78984</v>
      </c>
      <c r="AC23" s="30">
        <v>78641</v>
      </c>
      <c r="AD23" s="30">
        <v>78707</v>
      </c>
      <c r="AE23" s="30">
        <v>78754</v>
      </c>
      <c r="AF23" s="30">
        <v>78426</v>
      </c>
      <c r="AG23" s="30">
        <v>82668</v>
      </c>
      <c r="AH23" s="30">
        <v>91004</v>
      </c>
      <c r="AI23" s="30">
        <v>91310</v>
      </c>
      <c r="AJ23" s="30">
        <v>93598</v>
      </c>
      <c r="AK23" s="30">
        <v>102098</v>
      </c>
      <c r="AL23" s="30">
        <v>97720</v>
      </c>
      <c r="AM23" s="30">
        <v>92259</v>
      </c>
      <c r="AN23" s="30">
        <v>106903</v>
      </c>
      <c r="AO23" s="30">
        <v>70080</v>
      </c>
      <c r="AP23" s="30">
        <v>78322</v>
      </c>
      <c r="AQ23" s="30">
        <v>97051</v>
      </c>
      <c r="AR23" s="30">
        <v>187364</v>
      </c>
      <c r="AS23" s="30">
        <v>228367</v>
      </c>
      <c r="AT23" s="30">
        <v>223503</v>
      </c>
      <c r="AU23" s="30">
        <v>262678</v>
      </c>
      <c r="AV23" s="30">
        <v>241052</v>
      </c>
      <c r="AW23" s="30">
        <v>237146</v>
      </c>
      <c r="AX23" s="30">
        <v>236572</v>
      </c>
      <c r="AY23" s="30">
        <v>190406</v>
      </c>
      <c r="AZ23" s="30">
        <v>191448</v>
      </c>
      <c r="BA23" s="30">
        <v>191762</v>
      </c>
      <c r="BB23" s="30">
        <v>192441.277199</v>
      </c>
      <c r="BC23" s="30">
        <v>198791.63860800001</v>
      </c>
      <c r="BD23" s="30">
        <v>202559.852862</v>
      </c>
      <c r="BE23" s="30">
        <v>201045.019294</v>
      </c>
      <c r="BF23" s="30">
        <v>202600.64919299999</v>
      </c>
      <c r="BG23" s="30">
        <v>230288.02212499999</v>
      </c>
      <c r="BH23" s="30">
        <v>232243.89485300001</v>
      </c>
      <c r="BI23" s="30">
        <v>253872.855774</v>
      </c>
      <c r="BJ23" s="30">
        <v>225513.425999</v>
      </c>
      <c r="BK23" s="30">
        <v>225513.425999</v>
      </c>
      <c r="BL23" s="30">
        <v>205147.77319199999</v>
      </c>
      <c r="BM23" s="30">
        <v>246881.22323100001</v>
      </c>
      <c r="BN23" s="30">
        <v>253872.855774</v>
      </c>
      <c r="BO23" s="30">
        <v>252987.30308799999</v>
      </c>
      <c r="BP23" s="30">
        <v>270252.73882899998</v>
      </c>
      <c r="BQ23" s="30">
        <v>228761.09080500001</v>
      </c>
    </row>
    <row r="24" spans="1:69">
      <c r="A24" s="40" t="s">
        <v>202</v>
      </c>
      <c r="B24" s="30">
        <v>16095.808000000001</v>
      </c>
      <c r="C24" s="30">
        <v>16034.77954</v>
      </c>
      <c r="D24" s="30">
        <v>16957.852796000006</v>
      </c>
      <c r="E24" s="30">
        <v>17631.100999999995</v>
      </c>
      <c r="F24" s="30">
        <v>17709.716</v>
      </c>
      <c r="G24" s="30">
        <v>18729.345488000006</v>
      </c>
      <c r="H24" s="30">
        <v>19596.299259999985</v>
      </c>
      <c r="I24" s="30">
        <v>25747.747925999982</v>
      </c>
      <c r="J24" s="30">
        <v>25373.518156999984</v>
      </c>
      <c r="K24" s="30">
        <v>25086.972529999999</v>
      </c>
      <c r="L24" s="30">
        <v>25393.340475000005</v>
      </c>
      <c r="M24" s="30">
        <v>10927.43826699999</v>
      </c>
      <c r="N24" s="30">
        <v>23792.297700000039</v>
      </c>
      <c r="O24" s="30">
        <v>26236</v>
      </c>
      <c r="P24" s="30">
        <v>39076</v>
      </c>
      <c r="Q24" s="30">
        <v>42641.844146000018</v>
      </c>
      <c r="R24" s="30">
        <v>32855</v>
      </c>
      <c r="S24" s="30">
        <v>34212</v>
      </c>
      <c r="T24" s="30">
        <v>30502</v>
      </c>
      <c r="U24" s="30">
        <v>22182</v>
      </c>
      <c r="V24" s="30">
        <v>24303</v>
      </c>
      <c r="W24" s="30">
        <v>46899</v>
      </c>
      <c r="X24" s="30">
        <v>47981</v>
      </c>
      <c r="Y24" s="30">
        <v>46786</v>
      </c>
      <c r="Z24" s="30">
        <v>41915</v>
      </c>
      <c r="AA24" s="30">
        <v>39467</v>
      </c>
      <c r="AB24" s="30">
        <v>34901</v>
      </c>
      <c r="AC24" s="30">
        <v>46847</v>
      </c>
      <c r="AD24" s="30">
        <v>39028</v>
      </c>
      <c r="AE24" s="30">
        <v>40838</v>
      </c>
      <c r="AF24" s="30">
        <v>39016</v>
      </c>
      <c r="AG24" s="30">
        <v>47749</v>
      </c>
      <c r="AH24" s="30">
        <v>46057</v>
      </c>
      <c r="AI24" s="30">
        <v>43557</v>
      </c>
      <c r="AJ24" s="30">
        <v>42578</v>
      </c>
      <c r="AK24" s="30">
        <v>34425</v>
      </c>
      <c r="AL24" s="30">
        <v>33459</v>
      </c>
      <c r="AM24" s="30">
        <v>31595</v>
      </c>
      <c r="AN24" s="30">
        <v>31490</v>
      </c>
      <c r="AO24" s="30">
        <v>39660</v>
      </c>
      <c r="AP24" s="30">
        <v>43371</v>
      </c>
      <c r="AQ24" s="30">
        <v>44649</v>
      </c>
      <c r="AR24" s="30">
        <v>45877</v>
      </c>
      <c r="AS24" s="30">
        <v>56762</v>
      </c>
      <c r="AT24" s="30">
        <v>51012</v>
      </c>
      <c r="AU24" s="30">
        <v>48451</v>
      </c>
      <c r="AV24" s="30">
        <v>60548</v>
      </c>
      <c r="AW24" s="30">
        <v>58577</v>
      </c>
      <c r="AX24" s="30">
        <v>59983</v>
      </c>
      <c r="AY24" s="30">
        <v>69033</v>
      </c>
      <c r="AZ24" s="30">
        <v>74071</v>
      </c>
      <c r="BA24" s="30">
        <v>75765</v>
      </c>
      <c r="BB24" s="30">
        <v>78930.980888000006</v>
      </c>
      <c r="BC24" s="30">
        <v>83152.450024999998</v>
      </c>
      <c r="BD24" s="30">
        <v>82783.559225000005</v>
      </c>
      <c r="BE24" s="30">
        <v>68771.439587999994</v>
      </c>
      <c r="BF24" s="30">
        <v>79309.886167999997</v>
      </c>
      <c r="BG24" s="30">
        <v>81461.064283999993</v>
      </c>
      <c r="BH24" s="30">
        <v>89677.283511999995</v>
      </c>
      <c r="BI24" s="30">
        <v>125671.319107</v>
      </c>
      <c r="BJ24" s="30">
        <v>112081.78276099999</v>
      </c>
      <c r="BK24" s="30">
        <v>112081.78276099999</v>
      </c>
      <c r="BL24" s="30">
        <v>112744.963171</v>
      </c>
      <c r="BM24" s="30">
        <v>107486.413806</v>
      </c>
      <c r="BN24" s="30">
        <v>125671.319107</v>
      </c>
      <c r="BO24" s="30">
        <v>118030.75833500001</v>
      </c>
      <c r="BP24" s="30">
        <v>120418.10104199999</v>
      </c>
      <c r="BQ24" s="30">
        <v>121831.977021</v>
      </c>
    </row>
    <row r="25" spans="1:69">
      <c r="A25" s="40" t="s">
        <v>203</v>
      </c>
      <c r="B25" s="30">
        <v>3431.462</v>
      </c>
      <c r="C25" s="30">
        <v>3234.0569580000001</v>
      </c>
      <c r="D25" s="30">
        <v>3425.8000630000001</v>
      </c>
      <c r="E25" s="30">
        <v>3516.0169999999998</v>
      </c>
      <c r="F25" s="30">
        <v>3074.2269999999999</v>
      </c>
      <c r="G25" s="30">
        <v>3201.7516850000002</v>
      </c>
      <c r="H25" s="30">
        <v>3464.1075301663209</v>
      </c>
      <c r="I25" s="30">
        <v>3569.1510436930225</v>
      </c>
      <c r="J25" s="30">
        <v>3349.6489970002599</v>
      </c>
      <c r="K25" s="30">
        <v>3085</v>
      </c>
      <c r="L25" s="30">
        <v>4329.938335650615</v>
      </c>
      <c r="M25" s="30">
        <v>4974.8064818084949</v>
      </c>
      <c r="N25" s="30">
        <v>5422.322059787788</v>
      </c>
      <c r="O25" s="30">
        <v>5720</v>
      </c>
      <c r="P25" s="30">
        <v>5017</v>
      </c>
      <c r="Q25" s="30">
        <v>4737.3279046148073</v>
      </c>
      <c r="R25" s="30">
        <v>5367</v>
      </c>
      <c r="S25" s="30">
        <v>5317</v>
      </c>
      <c r="T25" s="30">
        <v>4946</v>
      </c>
      <c r="U25" s="30">
        <v>5347</v>
      </c>
      <c r="V25" s="30">
        <v>6089</v>
      </c>
      <c r="W25" s="30">
        <v>5433</v>
      </c>
      <c r="X25" s="30">
        <v>5596</v>
      </c>
      <c r="Y25" s="30">
        <v>5920</v>
      </c>
      <c r="Z25" s="30">
        <v>6832</v>
      </c>
      <c r="AA25" s="30">
        <v>6596</v>
      </c>
      <c r="AB25" s="30">
        <v>6831</v>
      </c>
      <c r="AC25" s="30">
        <v>6839</v>
      </c>
      <c r="AD25" s="30">
        <v>7275</v>
      </c>
      <c r="AE25" s="30">
        <v>7849</v>
      </c>
      <c r="AF25" s="30">
        <v>9268</v>
      </c>
      <c r="AG25" s="30">
        <v>8438</v>
      </c>
      <c r="AH25" s="30">
        <v>9327</v>
      </c>
      <c r="AI25" s="30">
        <v>6808</v>
      </c>
      <c r="AJ25" s="30">
        <v>7686</v>
      </c>
      <c r="AK25" s="30">
        <v>5329</v>
      </c>
      <c r="AL25" s="30">
        <v>6248</v>
      </c>
      <c r="AM25" s="30">
        <v>5464</v>
      </c>
      <c r="AN25" s="30">
        <v>5825</v>
      </c>
      <c r="AO25" s="30">
        <v>4039</v>
      </c>
      <c r="AP25" s="30">
        <v>4086</v>
      </c>
      <c r="AQ25" s="30">
        <v>4338</v>
      </c>
      <c r="AR25" s="30">
        <v>2555</v>
      </c>
      <c r="AS25" s="30">
        <v>2772</v>
      </c>
      <c r="AT25" s="30">
        <v>2949</v>
      </c>
      <c r="AU25" s="30">
        <v>2885</v>
      </c>
      <c r="AV25" s="30">
        <v>2780</v>
      </c>
      <c r="AW25" s="30">
        <v>2812</v>
      </c>
      <c r="AX25" s="30">
        <v>2859</v>
      </c>
      <c r="AY25" s="30">
        <v>2883</v>
      </c>
      <c r="AZ25" s="30">
        <v>3105</v>
      </c>
      <c r="BA25" s="30">
        <v>3191</v>
      </c>
      <c r="BB25" s="30">
        <v>3163.715283</v>
      </c>
      <c r="BC25" s="30">
        <v>2930.6116470000002</v>
      </c>
      <c r="BD25" s="30">
        <v>3103.7331490000001</v>
      </c>
      <c r="BE25" s="30">
        <v>6478.2773719999996</v>
      </c>
      <c r="BF25" s="30">
        <v>16483.493344999999</v>
      </c>
      <c r="BG25" s="30">
        <v>16261.762318999999</v>
      </c>
      <c r="BH25" s="30">
        <v>16698.992354000002</v>
      </c>
      <c r="BI25" s="30">
        <v>17504.338456000001</v>
      </c>
      <c r="BJ25" s="30">
        <v>18125.264794999999</v>
      </c>
      <c r="BK25" s="30">
        <v>18125.264794999999</v>
      </c>
      <c r="BL25" s="30">
        <v>17507.369315</v>
      </c>
      <c r="BM25" s="30">
        <v>17040.501884000001</v>
      </c>
      <c r="BN25" s="30">
        <v>17504.338456000001</v>
      </c>
      <c r="BO25" s="30">
        <v>17227.690140999999</v>
      </c>
      <c r="BP25" s="30">
        <v>17176.96747</v>
      </c>
      <c r="BQ25" s="30">
        <v>16286.481766999999</v>
      </c>
    </row>
    <row r="26" spans="1:69" s="34" customFormat="1">
      <c r="A26" s="38" t="s">
        <v>205</v>
      </c>
      <c r="B26" s="39">
        <v>262377.700075</v>
      </c>
      <c r="C26" s="39">
        <v>258744.52091800002</v>
      </c>
      <c r="D26" s="39">
        <v>269039.23996099998</v>
      </c>
      <c r="E26" s="39">
        <v>283472.28300000005</v>
      </c>
      <c r="F26" s="39">
        <v>292686.60999999987</v>
      </c>
      <c r="G26" s="39">
        <v>302324.92312099994</v>
      </c>
      <c r="H26" s="39">
        <v>292474.563593</v>
      </c>
      <c r="I26" s="39">
        <v>291326.33370899997</v>
      </c>
      <c r="J26" s="39">
        <v>306194.234818</v>
      </c>
      <c r="K26" s="39">
        <v>310928.51976200001</v>
      </c>
      <c r="L26" s="39">
        <v>300471.614787</v>
      </c>
      <c r="M26" s="39">
        <v>306610.57883200003</v>
      </c>
      <c r="N26" s="39">
        <v>306747.01428599999</v>
      </c>
      <c r="O26" s="39">
        <v>299967</v>
      </c>
      <c r="P26" s="39">
        <v>289677</v>
      </c>
      <c r="Q26" s="39">
        <v>393770.89565700002</v>
      </c>
      <c r="R26" s="39">
        <v>447606</v>
      </c>
      <c r="S26" s="39">
        <v>455705</v>
      </c>
      <c r="T26" s="39">
        <v>459595</v>
      </c>
      <c r="U26" s="39">
        <v>470025</v>
      </c>
      <c r="V26" s="39">
        <v>499100</v>
      </c>
      <c r="W26" s="39">
        <v>511271</v>
      </c>
      <c r="X26" s="39">
        <v>513021</v>
      </c>
      <c r="Y26" s="39">
        <v>496636</v>
      </c>
      <c r="Z26" s="39">
        <v>458698</v>
      </c>
      <c r="AA26" s="39">
        <v>480409</v>
      </c>
      <c r="AB26" s="39">
        <v>448638</v>
      </c>
      <c r="AC26" s="39">
        <v>459018</v>
      </c>
      <c r="AD26" s="39">
        <v>471222</v>
      </c>
      <c r="AE26" s="39">
        <v>499583</v>
      </c>
      <c r="AF26" s="39">
        <v>498948</v>
      </c>
      <c r="AG26" s="39">
        <v>502919</v>
      </c>
      <c r="AH26" s="39">
        <v>517363</v>
      </c>
      <c r="AI26" s="39">
        <v>494054</v>
      </c>
      <c r="AJ26" s="39">
        <v>493827</v>
      </c>
      <c r="AK26" s="39">
        <v>484409</v>
      </c>
      <c r="AL26" s="39">
        <v>480260</v>
      </c>
      <c r="AM26" s="39">
        <v>466034</v>
      </c>
      <c r="AN26" s="39">
        <v>464865</v>
      </c>
      <c r="AO26" s="39">
        <v>494788</v>
      </c>
      <c r="AP26" s="39">
        <v>485510</v>
      </c>
      <c r="AQ26" s="39">
        <v>495920</v>
      </c>
      <c r="AR26" s="39">
        <v>507271</v>
      </c>
      <c r="AS26" s="39">
        <v>532156</v>
      </c>
      <c r="AT26" s="39">
        <v>507086</v>
      </c>
      <c r="AU26" s="39">
        <v>486001</v>
      </c>
      <c r="AV26" s="39">
        <v>468233</v>
      </c>
      <c r="AW26" s="39">
        <v>451731</v>
      </c>
      <c r="AX26" s="39">
        <v>439942</v>
      </c>
      <c r="AY26" s="39">
        <v>466757</v>
      </c>
      <c r="AZ26" s="39">
        <v>491768</v>
      </c>
      <c r="BA26" s="39">
        <v>498574</v>
      </c>
      <c r="BB26" s="39">
        <v>513564.05061999999</v>
      </c>
      <c r="BC26" s="39">
        <v>561444.65174100001</v>
      </c>
      <c r="BD26" s="39">
        <v>566485.21758599998</v>
      </c>
      <c r="BE26" s="39">
        <v>519903.993434</v>
      </c>
      <c r="BF26" s="39">
        <v>518120.78462400002</v>
      </c>
      <c r="BG26" s="39">
        <v>532181.75901299994</v>
      </c>
      <c r="BH26" s="39">
        <v>572867.52434</v>
      </c>
      <c r="BI26" s="39">
        <v>580767.679703</v>
      </c>
      <c r="BJ26" s="39">
        <v>629373.80591300002</v>
      </c>
      <c r="BK26" s="39">
        <v>629373.80591300002</v>
      </c>
      <c r="BL26" s="39">
        <v>571896.47878300003</v>
      </c>
      <c r="BM26" s="39">
        <v>553220.31384299998</v>
      </c>
      <c r="BN26" s="39">
        <v>580767.679703</v>
      </c>
      <c r="BO26" s="39">
        <v>583695.45013500005</v>
      </c>
      <c r="BP26" s="39">
        <v>584014.73108599999</v>
      </c>
      <c r="BQ26" s="39">
        <v>610430.188891</v>
      </c>
    </row>
    <row r="27" spans="1:69" s="34" customFormat="1">
      <c r="A27" s="81" t="s">
        <v>204</v>
      </c>
      <c r="B27" s="82">
        <v>371560.515075</v>
      </c>
      <c r="C27" s="82">
        <v>365318.18895400001</v>
      </c>
      <c r="D27" s="82">
        <v>374184.13339199999</v>
      </c>
      <c r="E27" s="82">
        <v>453282.39</v>
      </c>
      <c r="F27" s="82">
        <v>468458.1449999999</v>
      </c>
      <c r="G27" s="82">
        <v>496909.37496699998</v>
      </c>
      <c r="H27" s="82">
        <v>506897.70370616636</v>
      </c>
      <c r="I27" s="82">
        <v>524926.20243099995</v>
      </c>
      <c r="J27" s="82">
        <v>543271.28412500024</v>
      </c>
      <c r="K27" s="82">
        <v>547017.10098585498</v>
      </c>
      <c r="L27" s="82">
        <v>562395.79206100048</v>
      </c>
      <c r="M27" s="82">
        <v>580101.28064999962</v>
      </c>
      <c r="N27" s="82">
        <v>618100.3822910001</v>
      </c>
      <c r="O27" s="82">
        <v>659594.6776670001</v>
      </c>
      <c r="P27" s="82">
        <v>644316</v>
      </c>
      <c r="Q27" s="82">
        <v>695105.66740700009</v>
      </c>
      <c r="R27" s="82">
        <v>739953</v>
      </c>
      <c r="S27" s="82">
        <v>761615</v>
      </c>
      <c r="T27" s="82">
        <v>742130</v>
      </c>
      <c r="U27" s="82">
        <v>743930</v>
      </c>
      <c r="V27" s="82">
        <v>776149</v>
      </c>
      <c r="W27" s="82">
        <v>869422</v>
      </c>
      <c r="X27" s="82">
        <v>870768</v>
      </c>
      <c r="Y27" s="82">
        <v>841242</v>
      </c>
      <c r="Z27" s="82">
        <v>772897</v>
      </c>
      <c r="AA27" s="82">
        <v>795323</v>
      </c>
      <c r="AB27" s="82">
        <v>738648</v>
      </c>
      <c r="AC27" s="82">
        <v>790715</v>
      </c>
      <c r="AD27" s="82">
        <v>770776.93686227291</v>
      </c>
      <c r="AE27" s="82">
        <v>782239.52912105713</v>
      </c>
      <c r="AF27" s="82">
        <v>782715.29258899996</v>
      </c>
      <c r="AG27" s="82">
        <v>883173.41499467101</v>
      </c>
      <c r="AH27" s="82">
        <v>905148.26324785827</v>
      </c>
      <c r="AI27" s="82">
        <v>880430.30460726062</v>
      </c>
      <c r="AJ27" s="82">
        <v>897872.54265871888</v>
      </c>
      <c r="AK27" s="82">
        <v>879159.70457553654</v>
      </c>
      <c r="AL27" s="82">
        <v>858004.16756924242</v>
      </c>
      <c r="AM27" s="82">
        <v>794149.18800557265</v>
      </c>
      <c r="AN27" s="82">
        <v>814680.8176036817</v>
      </c>
      <c r="AO27" s="82">
        <v>897767.83341927745</v>
      </c>
      <c r="AP27" s="82">
        <v>897146.42453835416</v>
      </c>
      <c r="AQ27" s="82">
        <v>923392.32982738107</v>
      </c>
      <c r="AR27" s="82">
        <v>1034370.9552328081</v>
      </c>
      <c r="AS27" s="82">
        <v>1094573.2766279839</v>
      </c>
      <c r="AT27" s="82">
        <v>1058066.4713286655</v>
      </c>
      <c r="AU27" s="82">
        <v>1034236.932515176</v>
      </c>
      <c r="AV27" s="82">
        <v>999430</v>
      </c>
      <c r="AW27" s="82">
        <v>968025</v>
      </c>
      <c r="AX27" s="82">
        <v>938420</v>
      </c>
      <c r="AY27" s="82">
        <v>970973</v>
      </c>
      <c r="AZ27" s="82">
        <v>1018067</v>
      </c>
      <c r="BA27" s="82">
        <v>1056957</v>
      </c>
      <c r="BB27" s="82">
        <v>1083665.7129299999</v>
      </c>
      <c r="BC27" s="82">
        <v>1157906.8373090001</v>
      </c>
      <c r="BD27" s="82">
        <v>1179782.3562110001</v>
      </c>
      <c r="BE27" s="82">
        <v>1125038.893617</v>
      </c>
      <c r="BF27" s="82">
        <v>1190280.2367440001</v>
      </c>
      <c r="BG27" s="82">
        <v>1159328.2834099999</v>
      </c>
      <c r="BH27" s="82">
        <v>1279919.6604470001</v>
      </c>
      <c r="BI27" s="82">
        <v>1508284.141109</v>
      </c>
      <c r="BJ27" s="82">
        <v>1525211.9256540001</v>
      </c>
      <c r="BK27" s="82">
        <v>1525211.9256540001</v>
      </c>
      <c r="BL27" s="82">
        <v>1409171.563821</v>
      </c>
      <c r="BM27" s="82">
        <v>1338430.5170459999</v>
      </c>
      <c r="BN27" s="82">
        <v>1508284.141109</v>
      </c>
      <c r="BO27" s="82">
        <v>1416596.800725</v>
      </c>
      <c r="BP27" s="82">
        <v>1424919.571859</v>
      </c>
      <c r="BQ27" s="82">
        <v>1461411.9818529999</v>
      </c>
    </row>
    <row r="28" spans="1:69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</row>
    <row r="29" spans="1:69">
      <c r="B29" s="42"/>
      <c r="C29" s="42"/>
      <c r="D29" s="42"/>
      <c r="E29" s="42"/>
      <c r="F29" s="42"/>
      <c r="G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</row>
    <row r="30" spans="1:69">
      <c r="B30" s="42"/>
      <c r="C30" s="42"/>
      <c r="D30" s="42"/>
      <c r="E30" s="42"/>
      <c r="F30" s="42"/>
      <c r="G30" s="42"/>
      <c r="H30" s="42"/>
      <c r="I30" s="42"/>
    </row>
    <row r="61" spans="23:23">
      <c r="W61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4" manualBreakCount="4">
    <brk id="13" max="1048575" man="1"/>
    <brk id="25" max="26" man="1"/>
    <brk id="37" max="26" man="1"/>
    <brk id="45" max="26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E110"/>
  <sheetViews>
    <sheetView showGridLines="0" zoomScale="60" zoomScaleNormal="60" zoomScaleSheetLayoutView="30" workbookViewId="0">
      <pane xSplit="1" ySplit="7" topLeftCell="AI8" activePane="bottomRight" state="frozen"/>
      <selection pane="topRight"/>
      <selection pane="bottomLeft"/>
      <selection pane="bottomRight"/>
    </sheetView>
  </sheetViews>
  <sheetFormatPr baseColWidth="10" defaultColWidth="11" defaultRowHeight="14.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0" width="11.33203125" style="31" bestFit="1" customWidth="1"/>
    <col min="51" max="52" width="8.9140625" style="31" bestFit="1" customWidth="1"/>
    <col min="53" max="53" width="11" style="31"/>
    <col min="54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6" ht="25.5" customHeight="1">
      <c r="A1" s="83" t="s">
        <v>21</v>
      </c>
    </row>
    <row r="2" spans="1:56" ht="16.5" customHeight="1">
      <c r="A2" s="70"/>
    </row>
    <row r="3" spans="1:56" ht="54">
      <c r="A3" s="88" t="s">
        <v>186</v>
      </c>
    </row>
    <row r="4" spans="1:56">
      <c r="A4" s="33" t="s">
        <v>87</v>
      </c>
    </row>
    <row r="5" spans="1:56">
      <c r="A5" s="33"/>
      <c r="AP5" s="94"/>
      <c r="AQ5" s="94"/>
      <c r="AR5" s="94"/>
      <c r="AS5" s="94"/>
    </row>
    <row r="6" spans="1:56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142</v>
      </c>
      <c r="AA6" s="90" t="s">
        <v>143</v>
      </c>
      <c r="AB6" s="90" t="s">
        <v>144</v>
      </c>
      <c r="AC6" s="90" t="s">
        <v>145</v>
      </c>
      <c r="AD6" s="90" t="s">
        <v>146</v>
      </c>
      <c r="AE6" s="90" t="s">
        <v>147</v>
      </c>
      <c r="AF6" s="90" t="s">
        <v>148</v>
      </c>
      <c r="AG6" s="90" t="s">
        <v>149</v>
      </c>
      <c r="AH6" s="90" t="s">
        <v>150</v>
      </c>
      <c r="AI6" s="90" t="s">
        <v>151</v>
      </c>
      <c r="AJ6" s="90" t="s">
        <v>152</v>
      </c>
      <c r="AK6" s="90" t="s">
        <v>153</v>
      </c>
      <c r="AL6" s="90" t="s">
        <v>162</v>
      </c>
      <c r="AM6" s="90" t="s">
        <v>163</v>
      </c>
      <c r="AN6" s="90" t="s">
        <v>164</v>
      </c>
      <c r="AO6" s="90" t="s">
        <v>165</v>
      </c>
      <c r="AP6" s="90" t="s">
        <v>172</v>
      </c>
      <c r="AQ6" s="90" t="s">
        <v>174</v>
      </c>
      <c r="AR6" s="90" t="s">
        <v>176</v>
      </c>
      <c r="AS6" s="90" t="s">
        <v>178</v>
      </c>
      <c r="AT6" s="90" t="s">
        <v>179</v>
      </c>
      <c r="AU6" s="90" t="s">
        <v>180</v>
      </c>
      <c r="AV6" s="90" t="s">
        <v>183</v>
      </c>
      <c r="AW6" s="90" t="s">
        <v>184</v>
      </c>
      <c r="AX6" s="90" t="s">
        <v>185</v>
      </c>
      <c r="AY6" s="90" t="s">
        <v>211</v>
      </c>
      <c r="AZ6" s="90" t="s">
        <v>212</v>
      </c>
      <c r="BA6" s="90" t="s">
        <v>213</v>
      </c>
      <c r="BB6" s="90" t="s">
        <v>228</v>
      </c>
      <c r="BC6" s="90" t="s">
        <v>235</v>
      </c>
      <c r="BD6" s="90" t="s">
        <v>237</v>
      </c>
    </row>
    <row r="7" spans="1:56" ht="16.5" customHeight="1">
      <c r="AL7" s="48"/>
      <c r="AM7" s="48"/>
      <c r="AN7" s="48"/>
    </row>
    <row r="8" spans="1:56">
      <c r="A8" s="68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6" s="34" customFormat="1">
      <c r="A9" s="44" t="s">
        <v>189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359478.984</v>
      </c>
      <c r="AY9" s="30">
        <v>367486.18600000005</v>
      </c>
      <c r="AZ9" s="30">
        <v>350163.71299999987</v>
      </c>
      <c r="BA9" s="30">
        <v>464960.97500000009</v>
      </c>
      <c r="BB9" s="30">
        <v>358204.66250500001</v>
      </c>
      <c r="BC9" s="30">
        <v>371184.76400000002</v>
      </c>
      <c r="BD9" s="30">
        <v>380774.05299999996</v>
      </c>
    </row>
    <row r="10" spans="1:56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>
        <v>-224736.08194</v>
      </c>
      <c r="AP10" s="72">
        <v>-197243.790175</v>
      </c>
      <c r="AQ10" s="72">
        <v>-206904.22536499999</v>
      </c>
      <c r="AR10" s="72">
        <v>-226777.92470800001</v>
      </c>
      <c r="AS10" s="72">
        <v>-258977.71813200001</v>
      </c>
      <c r="AT10" s="72">
        <v>-237661.405027</v>
      </c>
      <c r="AU10" s="72">
        <v>-237207.750524</v>
      </c>
      <c r="AV10" s="72">
        <v>-265178.43465799995</v>
      </c>
      <c r="AW10" s="72">
        <v>-358899.52361399995</v>
      </c>
      <c r="AX10" s="72">
        <v>-307338.13299999997</v>
      </c>
      <c r="AY10" s="72">
        <v>-320170.77328735997</v>
      </c>
      <c r="AZ10" s="72">
        <v>-299300.35680942395</v>
      </c>
      <c r="BA10" s="72">
        <v>-390997.27495121607</v>
      </c>
      <c r="BB10" s="72">
        <v>-310116.27452400001</v>
      </c>
      <c r="BC10" s="72">
        <v>-324593.38500000001</v>
      </c>
      <c r="BD10" s="72">
        <v>-327826.95899999992</v>
      </c>
    </row>
    <row r="11" spans="1:56" s="34" customFormat="1">
      <c r="A11" s="86" t="s">
        <v>154</v>
      </c>
      <c r="B11" s="87">
        <v>33217.149533000003</v>
      </c>
      <c r="C11" s="87">
        <v>36627</v>
      </c>
      <c r="D11" s="87">
        <v>35985</v>
      </c>
      <c r="E11" s="87">
        <v>40733</v>
      </c>
      <c r="F11" s="87">
        <v>34632</v>
      </c>
      <c r="G11" s="87">
        <v>35786</v>
      </c>
      <c r="H11" s="87">
        <v>34220</v>
      </c>
      <c r="I11" s="87">
        <v>37455</v>
      </c>
      <c r="J11" s="87">
        <v>32342</v>
      </c>
      <c r="K11" s="87">
        <v>41657</v>
      </c>
      <c r="L11" s="87">
        <v>40533</v>
      </c>
      <c r="M11" s="87">
        <v>43164</v>
      </c>
      <c r="N11" s="87">
        <v>35299.146113029739</v>
      </c>
      <c r="O11" s="87">
        <v>40046.208333134593</v>
      </c>
      <c r="P11" s="87">
        <v>42717.477921400976</v>
      </c>
      <c r="Q11" s="87">
        <v>44710.22561179992</v>
      </c>
      <c r="R11" s="87">
        <v>38140</v>
      </c>
      <c r="S11" s="87">
        <v>36241</v>
      </c>
      <c r="T11" s="87">
        <v>40701</v>
      </c>
      <c r="U11" s="87">
        <v>29512</v>
      </c>
      <c r="V11" s="87">
        <v>32382</v>
      </c>
      <c r="W11" s="87">
        <v>32159</v>
      </c>
      <c r="X11" s="87">
        <v>38172</v>
      </c>
      <c r="Y11" s="87">
        <v>42499</v>
      </c>
      <c r="Z11" s="87">
        <v>29003</v>
      </c>
      <c r="AA11" s="87">
        <v>31386</v>
      </c>
      <c r="AB11" s="87">
        <v>36590</v>
      </c>
      <c r="AC11" s="87">
        <v>43714</v>
      </c>
      <c r="AD11" s="87">
        <v>32175</v>
      </c>
      <c r="AE11" s="87">
        <v>35066</v>
      </c>
      <c r="AF11" s="87">
        <v>34587</v>
      </c>
      <c r="AG11" s="87">
        <v>41109</v>
      </c>
      <c r="AH11" s="87">
        <v>29997</v>
      </c>
      <c r="AI11" s="87">
        <v>31903</v>
      </c>
      <c r="AJ11" s="87">
        <v>30359</v>
      </c>
      <c r="AK11" s="87">
        <v>35944</v>
      </c>
      <c r="AL11" s="87">
        <v>35786</v>
      </c>
      <c r="AM11" s="87">
        <v>37390</v>
      </c>
      <c r="AN11" s="87">
        <v>36157</v>
      </c>
      <c r="AO11" s="93">
        <v>45838.918059999996</v>
      </c>
      <c r="AP11" s="87">
        <v>38288.285824999999</v>
      </c>
      <c r="AQ11" s="87">
        <v>41883.121635000018</v>
      </c>
      <c r="AR11" s="87">
        <v>44609.985291999968</v>
      </c>
      <c r="AS11" s="87">
        <v>53427.091038999904</v>
      </c>
      <c r="AT11" s="87">
        <v>44216.280972999986</v>
      </c>
      <c r="AU11" s="87">
        <v>46045.010476000054</v>
      </c>
      <c r="AV11" s="87">
        <v>47796.339342000021</v>
      </c>
      <c r="AW11" s="87">
        <v>63152.847385999979</v>
      </c>
      <c r="AX11" s="87">
        <v>52140.851000000024</v>
      </c>
      <c r="AY11" s="87">
        <v>47315.412712640071</v>
      </c>
      <c r="AZ11" s="87">
        <v>50863.356190575927</v>
      </c>
      <c r="BA11" s="87">
        <v>73963.700048784027</v>
      </c>
      <c r="BB11" s="87">
        <v>48088.387981000007</v>
      </c>
      <c r="BC11" s="87">
        <v>46591.379000000015</v>
      </c>
      <c r="BD11" s="87">
        <v>52947.094000000041</v>
      </c>
    </row>
    <row r="12" spans="1:56" ht="10.5" customHeight="1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spans="1:56">
      <c r="A13" s="44" t="s">
        <v>190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456.44600000000003</v>
      </c>
      <c r="AY13" s="30">
        <v>1410.33</v>
      </c>
      <c r="AZ13" s="30">
        <v>185.80700000000002</v>
      </c>
      <c r="BA13" s="30">
        <v>1008.6680000000001</v>
      </c>
      <c r="BB13" s="30">
        <v>757.14178000000004</v>
      </c>
      <c r="BC13" s="30">
        <v>283.55799999999999</v>
      </c>
      <c r="BD13" s="30">
        <v>525.78</v>
      </c>
    </row>
    <row r="14" spans="1:56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-30580.738000000001</v>
      </c>
      <c r="AY14" s="30">
        <v>-33535.161882640001</v>
      </c>
      <c r="AZ14" s="30">
        <v>-32134.067696576003</v>
      </c>
      <c r="BA14" s="30">
        <v>-37499.112569783996</v>
      </c>
      <c r="BB14" s="30">
        <v>-34611.902478570002</v>
      </c>
      <c r="BC14" s="30">
        <v>-35832.168000000005</v>
      </c>
      <c r="BD14" s="30">
        <v>-35458.867999999988</v>
      </c>
    </row>
    <row r="15" spans="1:56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3604.8180000000002</v>
      </c>
      <c r="AY15" s="30">
        <v>3665.7439999999997</v>
      </c>
      <c r="AZ15" s="30">
        <v>3716.34</v>
      </c>
      <c r="BA15" s="30">
        <v>6062.3340000000007</v>
      </c>
      <c r="BB15" s="30">
        <v>4640.1879755191994</v>
      </c>
      <c r="BC15" s="30">
        <v>3794.7489999999998</v>
      </c>
      <c r="BD15" s="30">
        <v>3501.9629999999997</v>
      </c>
    </row>
    <row r="16" spans="1:56">
      <c r="A16" s="50" t="s">
        <v>155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-9861.0020000000004</v>
      </c>
      <c r="AY16" s="30">
        <v>-11059.550999999999</v>
      </c>
      <c r="AZ16" s="30">
        <v>-9763.0829999999987</v>
      </c>
      <c r="BA16" s="30">
        <v>-15035.559000000001</v>
      </c>
      <c r="BB16" s="30">
        <v>-10991.674807949199</v>
      </c>
      <c r="BC16" s="30">
        <v>-11729.424999999999</v>
      </c>
      <c r="BD16" s="30">
        <v>-12752.995999999999</v>
      </c>
    </row>
    <row r="17" spans="1:56">
      <c r="A17" s="50" t="s">
        <v>191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-1322.425</v>
      </c>
      <c r="AY17" s="30">
        <v>775.41499999999996</v>
      </c>
      <c r="AZ17" s="30">
        <v>-1271.3320000000001</v>
      </c>
      <c r="BA17" s="30">
        <v>-771.69299999999976</v>
      </c>
      <c r="BB17" s="30">
        <v>-184.44803135742353</v>
      </c>
      <c r="BC17" s="30">
        <v>-984.86</v>
      </c>
      <c r="BD17" s="30">
        <v>-623.17000000000007</v>
      </c>
    </row>
    <row r="18" spans="1:56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-257.08499999999998</v>
      </c>
      <c r="AY18" s="30">
        <v>443.26699999999994</v>
      </c>
      <c r="AZ18" s="30">
        <v>-295.59299999999996</v>
      </c>
      <c r="BA18" s="30">
        <v>296.17099999999999</v>
      </c>
      <c r="BB18" s="30">
        <v>226.01747700000001</v>
      </c>
      <c r="BC18" s="30">
        <v>538.14499999999998</v>
      </c>
      <c r="BD18" s="30">
        <v>1095.6410000000001</v>
      </c>
    </row>
    <row r="19" spans="1:56">
      <c r="A19" s="73" t="s">
        <v>209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  <c r="AV19" s="72">
        <v>-1782.9489999999996</v>
      </c>
      <c r="AW19" s="72">
        <v>-6999.1929999999993</v>
      </c>
      <c r="AX19" s="72">
        <v>-2559.7860000000001</v>
      </c>
      <c r="AY19" s="72">
        <v>-3269.37</v>
      </c>
      <c r="AZ19" s="72">
        <v>-3002.701</v>
      </c>
      <c r="BA19" s="72">
        <v>-1047.33</v>
      </c>
      <c r="BB19" s="72">
        <v>-1487.1543129861923</v>
      </c>
      <c r="BC19" s="72">
        <v>-3228.3629999999998</v>
      </c>
      <c r="BD19" s="72">
        <v>-2526.5100000000002</v>
      </c>
    </row>
    <row r="20" spans="1:56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-40498.451999999997</v>
      </c>
      <c r="AY20" s="39">
        <v>-41670.227999999996</v>
      </c>
      <c r="AZ20" s="39">
        <v>-42685.524000000005</v>
      </c>
      <c r="BA20" s="39">
        <v>-46515.64899999999</v>
      </c>
      <c r="BB20" s="39">
        <v>-41468.852051343616</v>
      </c>
      <c r="BC20" s="39">
        <v>-47144.441000000006</v>
      </c>
      <c r="BD20" s="39">
        <v>-46229.182000000001</v>
      </c>
    </row>
    <row r="21" spans="1:56">
      <c r="A21" s="50" t="s">
        <v>192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11642.398999999999</v>
      </c>
      <c r="AY21" s="30">
        <v>5764.5810000000001</v>
      </c>
      <c r="AZ21" s="30">
        <v>8321.3919999999998</v>
      </c>
      <c r="BA21" s="30">
        <v>26977.488000000001</v>
      </c>
      <c r="BB21" s="30">
        <v>6619.5359296563875</v>
      </c>
      <c r="BC21" s="30">
        <v>-553.0619999999999</v>
      </c>
      <c r="BD21" s="30">
        <v>6717.9120000000003</v>
      </c>
    </row>
    <row r="22" spans="1:56" s="34" customFormat="1">
      <c r="A22" s="73" t="s">
        <v>193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  <c r="AV22" s="72">
        <v>-6932.33</v>
      </c>
      <c r="AW22" s="72">
        <v>-5389.5120000000006</v>
      </c>
      <c r="AX22" s="72">
        <v>-7121.4539999999997</v>
      </c>
      <c r="AY22" s="72">
        <v>-3093.616</v>
      </c>
      <c r="AZ22" s="72">
        <v>-116.0619999999999</v>
      </c>
      <c r="BA22" s="72">
        <v>-9647.99</v>
      </c>
      <c r="BB22" s="72">
        <v>-1513.929676</v>
      </c>
      <c r="BC22" s="72">
        <v>-1335.296</v>
      </c>
      <c r="BD22" s="72">
        <v>-4108.9850000000006</v>
      </c>
    </row>
    <row r="23" spans="1:56" ht="29">
      <c r="A23" s="38" t="s">
        <v>194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4520.9449999999997</v>
      </c>
      <c r="AY23" s="39">
        <v>2670.9650000000001</v>
      </c>
      <c r="AZ23" s="39">
        <v>8205.33</v>
      </c>
      <c r="BA23" s="39">
        <v>17329.498</v>
      </c>
      <c r="BB23" s="39">
        <v>5105.6062536563877</v>
      </c>
      <c r="BC23" s="39">
        <v>-1888.3579999999997</v>
      </c>
      <c r="BD23" s="39">
        <v>2608.9270000000001</v>
      </c>
    </row>
    <row r="24" spans="1:56" s="34" customFormat="1">
      <c r="A24" s="73" t="s">
        <v>195</v>
      </c>
      <c r="B24" s="72">
        <v>870.96571471919879</v>
      </c>
      <c r="C24" s="72">
        <v>1187</v>
      </c>
      <c r="D24" s="72">
        <v>459</v>
      </c>
      <c r="E24" s="72">
        <v>833</v>
      </c>
      <c r="F24" s="72">
        <v>763</v>
      </c>
      <c r="G24" s="72">
        <v>917</v>
      </c>
      <c r="H24" s="72">
        <v>245</v>
      </c>
      <c r="I24" s="72">
        <v>1379</v>
      </c>
      <c r="J24" s="72">
        <v>818</v>
      </c>
      <c r="K24" s="72">
        <v>800</v>
      </c>
      <c r="L24" s="72">
        <v>1064</v>
      </c>
      <c r="M24" s="72">
        <v>1215</v>
      </c>
      <c r="N24" s="72">
        <v>894</v>
      </c>
      <c r="O24" s="72">
        <v>1133</v>
      </c>
      <c r="P24" s="72">
        <v>1111</v>
      </c>
      <c r="Q24" s="72">
        <v>1556</v>
      </c>
      <c r="R24" s="72">
        <v>1334</v>
      </c>
      <c r="S24" s="72">
        <v>1404</v>
      </c>
      <c r="T24" s="72">
        <v>1467</v>
      </c>
      <c r="U24" s="72">
        <v>1326</v>
      </c>
      <c r="V24" s="72">
        <v>1194</v>
      </c>
      <c r="W24" s="72">
        <v>1134</v>
      </c>
      <c r="X24" s="72">
        <v>1233</v>
      </c>
      <c r="Y24" s="72">
        <v>1575</v>
      </c>
      <c r="Z24" s="72">
        <v>100</v>
      </c>
      <c r="AA24" s="72">
        <v>336</v>
      </c>
      <c r="AB24" s="72">
        <v>266</v>
      </c>
      <c r="AC24" s="72">
        <v>-270</v>
      </c>
      <c r="AD24" s="72">
        <v>294</v>
      </c>
      <c r="AE24" s="72">
        <v>368</v>
      </c>
      <c r="AF24" s="72">
        <v>551</v>
      </c>
      <c r="AG24" s="72">
        <v>160</v>
      </c>
      <c r="AH24" s="72">
        <v>250</v>
      </c>
      <c r="AI24" s="72">
        <v>296</v>
      </c>
      <c r="AJ24" s="72">
        <v>206</v>
      </c>
      <c r="AK24" s="72">
        <v>562</v>
      </c>
      <c r="AL24" s="72">
        <v>259</v>
      </c>
      <c r="AM24" s="72">
        <v>347</v>
      </c>
      <c r="AN24" s="72">
        <v>436</v>
      </c>
      <c r="AO24" s="72">
        <v>436</v>
      </c>
      <c r="AP24" s="72">
        <v>153.31700000000001</v>
      </c>
      <c r="AQ24" s="72">
        <v>375.96000000000004</v>
      </c>
      <c r="AR24" s="72">
        <v>77.453999999999951</v>
      </c>
      <c r="AS24" s="72">
        <v>657.94399999999996</v>
      </c>
      <c r="AT24" s="72">
        <v>-279.12200000000001</v>
      </c>
      <c r="AU24" s="72">
        <v>-62.933999999999969</v>
      </c>
      <c r="AV24" s="72">
        <v>248.59199999999998</v>
      </c>
      <c r="AW24" s="72">
        <v>661.44499999999994</v>
      </c>
      <c r="AX24" s="72">
        <v>141.34899999999999</v>
      </c>
      <c r="AY24" s="72">
        <v>203.92200000000003</v>
      </c>
      <c r="AZ24" s="72">
        <v>53.798000000000002</v>
      </c>
      <c r="BA24" s="72">
        <v>426.92199999999997</v>
      </c>
      <c r="BB24" s="72">
        <v>-46.735037343613151</v>
      </c>
      <c r="BC24" s="72">
        <v>-56.114000000000004</v>
      </c>
      <c r="BD24" s="72">
        <v>301.976</v>
      </c>
    </row>
    <row r="25" spans="1:56" ht="29">
      <c r="A25" s="84" t="s">
        <v>196</v>
      </c>
      <c r="B25" s="85">
        <v>12242.5841</v>
      </c>
      <c r="C25" s="85">
        <v>11882</v>
      </c>
      <c r="D25" s="85">
        <v>8693</v>
      </c>
      <c r="E25" s="85">
        <v>12772</v>
      </c>
      <c r="F25" s="85">
        <v>14375</v>
      </c>
      <c r="G25" s="85">
        <v>18000</v>
      </c>
      <c r="H25" s="85">
        <v>12053</v>
      </c>
      <c r="I25" s="85">
        <v>22003</v>
      </c>
      <c r="J25" s="85">
        <v>13427</v>
      </c>
      <c r="K25" s="85">
        <v>12986</v>
      </c>
      <c r="L25" s="85">
        <v>6377</v>
      </c>
      <c r="M25" s="85">
        <v>14749</v>
      </c>
      <c r="N25" s="85">
        <v>7764</v>
      </c>
      <c r="O25" s="85">
        <v>12974</v>
      </c>
      <c r="P25" s="85">
        <v>7781</v>
      </c>
      <c r="Q25" s="85">
        <v>14332</v>
      </c>
      <c r="R25" s="85">
        <v>17722</v>
      </c>
      <c r="S25" s="85">
        <v>5180</v>
      </c>
      <c r="T25" s="85">
        <v>10691</v>
      </c>
      <c r="U25" s="85">
        <v>-7197</v>
      </c>
      <c r="V25" s="85">
        <v>9380</v>
      </c>
      <c r="W25" s="85">
        <v>2294</v>
      </c>
      <c r="X25" s="85">
        <v>12329</v>
      </c>
      <c r="Y25" s="85">
        <v>40893</v>
      </c>
      <c r="Z25" s="85">
        <v>4850</v>
      </c>
      <c r="AA25" s="85">
        <v>-3514</v>
      </c>
      <c r="AB25" s="85">
        <v>5602</v>
      </c>
      <c r="AC25" s="85">
        <v>3747</v>
      </c>
      <c r="AD25" s="85">
        <v>4753</v>
      </c>
      <c r="AE25" s="85">
        <v>7318</v>
      </c>
      <c r="AF25" s="85">
        <v>11120</v>
      </c>
      <c r="AG25" s="85">
        <v>-84</v>
      </c>
      <c r="AH25" s="85">
        <v>8004</v>
      </c>
      <c r="AI25" s="85">
        <v>-5878</v>
      </c>
      <c r="AJ25" s="85">
        <v>4775</v>
      </c>
      <c r="AK25" s="85">
        <v>-6441</v>
      </c>
      <c r="AL25" s="85">
        <v>8834</v>
      </c>
      <c r="AM25" s="85">
        <v>9050</v>
      </c>
      <c r="AN25" s="85">
        <v>9197</v>
      </c>
      <c r="AO25" s="85">
        <v>7783</v>
      </c>
      <c r="AP25" s="85">
        <v>1474.6020000000001</v>
      </c>
      <c r="AQ25" s="85">
        <v>10847.735999999999</v>
      </c>
      <c r="AR25" s="85">
        <v>9659.3480000000018</v>
      </c>
      <c r="AS25" s="85">
        <v>13519.953999999998</v>
      </c>
      <c r="AT25" s="85">
        <v>12619.73</v>
      </c>
      <c r="AU25" s="85">
        <v>3774.5760000000009</v>
      </c>
      <c r="AV25" s="85">
        <v>5945.1450000000004</v>
      </c>
      <c r="AW25" s="85">
        <v>15811.421000000002</v>
      </c>
      <c r="AX25" s="85">
        <v>4379.5959999999995</v>
      </c>
      <c r="AY25" s="85">
        <v>2467.0430000000006</v>
      </c>
      <c r="AZ25" s="85">
        <v>8151.5320000000002</v>
      </c>
      <c r="BA25" s="85">
        <v>16902.576000000001</v>
      </c>
      <c r="BB25" s="85">
        <v>5152.3412909999997</v>
      </c>
      <c r="BC25" s="85">
        <v>-1832.2440000000001</v>
      </c>
      <c r="BD25" s="85">
        <v>2306.9509999999996</v>
      </c>
    </row>
    <row r="26" spans="1:56" ht="12" customHeigh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56" ht="12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6" ht="12" customHeight="1">
      <c r="A28" s="53"/>
    </row>
    <row r="29" spans="1:56" ht="36">
      <c r="A29" s="88" t="s">
        <v>187</v>
      </c>
    </row>
    <row r="30" spans="1:56" ht="15.5">
      <c r="A30" s="43" t="s">
        <v>87</v>
      </c>
    </row>
    <row r="31" spans="1:56" ht="15.5">
      <c r="A31" s="43"/>
    </row>
    <row r="32" spans="1:56" s="62" customFormat="1">
      <c r="A32" s="31"/>
      <c r="B32" s="90" t="s">
        <v>103</v>
      </c>
      <c r="C32" s="90" t="s">
        <v>104</v>
      </c>
      <c r="D32" s="90" t="s">
        <v>105</v>
      </c>
      <c r="E32" s="90" t="s">
        <v>106</v>
      </c>
      <c r="F32" s="90" t="s">
        <v>107</v>
      </c>
      <c r="G32" s="90" t="s">
        <v>108</v>
      </c>
      <c r="H32" s="90" t="s">
        <v>109</v>
      </c>
      <c r="I32" s="90" t="s">
        <v>110</v>
      </c>
      <c r="J32" s="90" t="s">
        <v>111</v>
      </c>
      <c r="K32" s="90" t="s">
        <v>112</v>
      </c>
      <c r="L32" s="90" t="s">
        <v>113</v>
      </c>
      <c r="M32" s="90" t="s">
        <v>114</v>
      </c>
      <c r="N32" s="90" t="s">
        <v>115</v>
      </c>
      <c r="O32" s="90" t="s">
        <v>116</v>
      </c>
      <c r="P32" s="90" t="s">
        <v>117</v>
      </c>
      <c r="Q32" s="90" t="s">
        <v>118</v>
      </c>
      <c r="R32" s="90" t="s">
        <v>119</v>
      </c>
      <c r="S32" s="90" t="s">
        <v>120</v>
      </c>
      <c r="T32" s="90" t="s">
        <v>121</v>
      </c>
      <c r="U32" s="90" t="s">
        <v>122</v>
      </c>
      <c r="V32" s="90" t="s">
        <v>123</v>
      </c>
      <c r="W32" s="90" t="s">
        <v>124</v>
      </c>
      <c r="X32" s="90" t="s">
        <v>125</v>
      </c>
      <c r="Y32" s="90" t="s">
        <v>126</v>
      </c>
      <c r="Z32" s="90" t="s">
        <v>142</v>
      </c>
      <c r="AA32" s="90" t="s">
        <v>143</v>
      </c>
      <c r="AB32" s="90" t="s">
        <v>144</v>
      </c>
      <c r="AC32" s="90" t="s">
        <v>145</v>
      </c>
      <c r="AD32" s="90" t="s">
        <v>146</v>
      </c>
      <c r="AE32" s="90" t="s">
        <v>147</v>
      </c>
      <c r="AF32" s="90" t="s">
        <v>148</v>
      </c>
      <c r="AG32" s="90" t="s">
        <v>149</v>
      </c>
      <c r="AH32" s="90" t="s">
        <v>150</v>
      </c>
      <c r="AI32" s="90" t="s">
        <v>151</v>
      </c>
      <c r="AJ32" s="90" t="s">
        <v>152</v>
      </c>
      <c r="AK32" s="90" t="s">
        <v>153</v>
      </c>
      <c r="AL32" s="90" t="s">
        <v>162</v>
      </c>
      <c r="AM32" s="90" t="s">
        <v>163</v>
      </c>
      <c r="AN32" s="90" t="s">
        <v>164</v>
      </c>
      <c r="AO32" s="90" t="s">
        <v>165</v>
      </c>
      <c r="AP32" s="90" t="s">
        <v>172</v>
      </c>
      <c r="AQ32" s="90" t="s">
        <v>174</v>
      </c>
      <c r="AR32" s="90" t="s">
        <v>176</v>
      </c>
      <c r="AS32" s="90" t="s">
        <v>178</v>
      </c>
      <c r="AT32" s="90" t="s">
        <v>179</v>
      </c>
      <c r="AU32" s="90" t="s">
        <v>180</v>
      </c>
      <c r="AV32" s="90" t="s">
        <v>183</v>
      </c>
      <c r="AW32" s="90" t="s">
        <v>184</v>
      </c>
      <c r="AX32" s="90" t="s">
        <v>185</v>
      </c>
      <c r="AY32" s="90" t="s">
        <v>211</v>
      </c>
      <c r="AZ32" s="90" t="s">
        <v>212</v>
      </c>
      <c r="BA32" s="90" t="s">
        <v>213</v>
      </c>
      <c r="BB32" s="90" t="s">
        <v>228</v>
      </c>
      <c r="BC32" s="90" t="s">
        <v>235</v>
      </c>
      <c r="BD32" s="90" t="s">
        <v>237</v>
      </c>
    </row>
    <row r="33" spans="1:57">
      <c r="A33" s="34" t="s">
        <v>166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</row>
    <row r="34" spans="1:57">
      <c r="A34" s="54" t="s">
        <v>0</v>
      </c>
      <c r="B34" s="39">
        <v>77445.863331</v>
      </c>
      <c r="C34" s="39">
        <v>84066.499470999988</v>
      </c>
      <c r="D34" s="39">
        <v>78511.204477999985</v>
      </c>
      <c r="E34" s="39">
        <v>90281.71882400001</v>
      </c>
      <c r="F34" s="39">
        <v>77052.591926999958</v>
      </c>
      <c r="G34" s="39">
        <v>81242.549348</v>
      </c>
      <c r="H34" s="39">
        <v>80483.777071000019</v>
      </c>
      <c r="I34" s="39">
        <v>86484.945345</v>
      </c>
      <c r="J34" s="39">
        <v>79736.602644999992</v>
      </c>
      <c r="K34" s="39">
        <v>82085.494720000002</v>
      </c>
      <c r="L34" s="39">
        <v>83291.522314000002</v>
      </c>
      <c r="M34" s="39">
        <v>96921.194220999998</v>
      </c>
      <c r="N34" s="39">
        <v>89553.667445999992</v>
      </c>
      <c r="O34" s="39">
        <v>92127.298968000017</v>
      </c>
      <c r="P34" s="39">
        <v>101603.711455</v>
      </c>
      <c r="Q34" s="39">
        <v>111506.49909299995</v>
      </c>
      <c r="R34" s="39">
        <v>94563.521453000008</v>
      </c>
      <c r="S34" s="39">
        <v>96158.359818000012</v>
      </c>
      <c r="T34" s="39">
        <v>98037.582369999989</v>
      </c>
      <c r="U34" s="39">
        <v>102996.89008099996</v>
      </c>
      <c r="V34" s="39">
        <v>93915.730187999987</v>
      </c>
      <c r="W34" s="39">
        <v>96790.103326000011</v>
      </c>
      <c r="X34" s="39">
        <v>93259.665231000035</v>
      </c>
      <c r="Y34" s="39">
        <v>113702.05557700005</v>
      </c>
      <c r="Z34" s="39">
        <v>93278.075316999966</v>
      </c>
      <c r="AA34" s="39">
        <v>94483.178374000025</v>
      </c>
      <c r="AB34" s="39">
        <v>95141.944869999978</v>
      </c>
      <c r="AC34" s="39">
        <v>115405.74812800002</v>
      </c>
      <c r="AD34" s="39">
        <v>101694.482578</v>
      </c>
      <c r="AE34" s="39">
        <v>111832.95231399999</v>
      </c>
      <c r="AF34" s="39">
        <v>99777.719073000015</v>
      </c>
      <c r="AG34" s="39">
        <v>123895.06533300001</v>
      </c>
      <c r="AH34" s="39">
        <v>108482.23381299998</v>
      </c>
      <c r="AI34" s="39">
        <v>91478.027636999963</v>
      </c>
      <c r="AJ34" s="39">
        <v>105374.22672599996</v>
      </c>
      <c r="AK34" s="39">
        <v>118267.067045</v>
      </c>
      <c r="AL34" s="39">
        <v>123781.26339199999</v>
      </c>
      <c r="AM34" s="39">
        <v>127267.453691</v>
      </c>
      <c r="AN34" s="39">
        <v>126299.75113199998</v>
      </c>
      <c r="AO34" s="39">
        <v>160276.17557699999</v>
      </c>
      <c r="AP34" s="39">
        <v>145518.17600599999</v>
      </c>
      <c r="AQ34" s="39">
        <v>147225.86043</v>
      </c>
      <c r="AR34" s="39">
        <v>152081.97179899999</v>
      </c>
      <c r="AS34" s="39">
        <v>177916.05626099999</v>
      </c>
      <c r="AT34" s="39">
        <v>176834.33679299999</v>
      </c>
      <c r="AU34" s="39">
        <v>175752.230446</v>
      </c>
      <c r="AV34" s="39">
        <v>181765.23788500001</v>
      </c>
      <c r="AW34" s="39">
        <v>216896.61969200001</v>
      </c>
      <c r="AX34" s="39">
        <v>204631.74548599994</v>
      </c>
      <c r="AY34" s="39">
        <v>203667.34927300006</v>
      </c>
      <c r="AZ34" s="39">
        <v>197465.74915799999</v>
      </c>
      <c r="BA34" s="39">
        <v>267198.28984600003</v>
      </c>
      <c r="BB34" s="39">
        <v>222101.612089</v>
      </c>
      <c r="BC34" s="39">
        <v>215379.39781300002</v>
      </c>
      <c r="BD34" s="39">
        <v>220710.87092299998</v>
      </c>
    </row>
    <row r="35" spans="1:57">
      <c r="A35" s="40" t="s">
        <v>169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38967.967893000001</v>
      </c>
      <c r="AQ35" s="30">
        <v>37709.221293000002</v>
      </c>
      <c r="AR35" s="30">
        <v>39030.744417000002</v>
      </c>
      <c r="AS35" s="30">
        <v>44589.553544000002</v>
      </c>
      <c r="AT35" s="30">
        <v>41663.316051000002</v>
      </c>
      <c r="AU35" s="30">
        <v>41601.677884999997</v>
      </c>
      <c r="AV35" s="30">
        <v>48914.519824999988</v>
      </c>
      <c r="AW35" s="30">
        <v>44512.90458699999</v>
      </c>
      <c r="AX35" s="30">
        <v>50417.393770000002</v>
      </c>
      <c r="AY35" s="30">
        <v>48559.811330999997</v>
      </c>
      <c r="AZ35" s="30">
        <v>49066.935637000002</v>
      </c>
      <c r="BA35" s="30">
        <v>58685.447101999998</v>
      </c>
      <c r="BB35" s="30">
        <v>45696.664405000003</v>
      </c>
      <c r="BC35" s="30">
        <v>46855.600856000005</v>
      </c>
      <c r="BD35" s="30">
        <v>50433.432396000004</v>
      </c>
    </row>
    <row r="36" spans="1:57">
      <c r="A36" s="40" t="s">
        <v>170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17559.000420640019</v>
      </c>
      <c r="AE36" s="30">
        <v>24473.642036020006</v>
      </c>
      <c r="AF36" s="30">
        <v>18576.568788220007</v>
      </c>
      <c r="AG36" s="30">
        <v>24274.91113588</v>
      </c>
      <c r="AH36" s="30">
        <v>18922.993026720011</v>
      </c>
      <c r="AI36" s="30">
        <v>18331.206673625376</v>
      </c>
      <c r="AJ36" s="30">
        <v>14981.614830499777</v>
      </c>
      <c r="AK36" s="30">
        <v>18219.3329922435</v>
      </c>
      <c r="AL36" s="30">
        <v>17919.916146239189</v>
      </c>
      <c r="AM36" s="30">
        <v>20735.483624342385</v>
      </c>
      <c r="AN36" s="30">
        <v>18659.285445993264</v>
      </c>
      <c r="AO36" s="30">
        <v>24604.605978024199</v>
      </c>
      <c r="AP36" s="30">
        <v>24195.090149505497</v>
      </c>
      <c r="AQ36" s="30">
        <v>25811.983040003601</v>
      </c>
      <c r="AR36" s="30">
        <v>32855.525400258106</v>
      </c>
      <c r="AS36" s="30">
        <v>34051.975798992098</v>
      </c>
      <c r="AT36" s="30">
        <v>25851.341002049994</v>
      </c>
      <c r="AU36" s="30">
        <v>24461.752386793294</v>
      </c>
      <c r="AV36" s="30">
        <v>29725.13699620479</v>
      </c>
      <c r="AW36" s="30">
        <v>32586.267340081511</v>
      </c>
      <c r="AX36" s="30">
        <v>26926.895708999939</v>
      </c>
      <c r="AY36" s="30">
        <v>31710.41462600006</v>
      </c>
      <c r="AZ36" s="30">
        <v>35705.576415000003</v>
      </c>
      <c r="BA36" s="30">
        <v>42438.996722999997</v>
      </c>
      <c r="BB36" s="30">
        <v>33735.029557000002</v>
      </c>
      <c r="BC36" s="30">
        <v>32842.659846999995</v>
      </c>
      <c r="BD36" s="30">
        <v>38940.090531999995</v>
      </c>
    </row>
    <row r="37" spans="1:57">
      <c r="A37" s="40" t="s">
        <v>207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50036.521989360001</v>
      </c>
      <c r="AE37" s="30">
        <v>54031.07095198</v>
      </c>
      <c r="AF37" s="30">
        <v>49207.669802780001</v>
      </c>
      <c r="AG37" s="30">
        <v>66280.961992119992</v>
      </c>
      <c r="AH37" s="30">
        <v>59023.691134280001</v>
      </c>
      <c r="AI37" s="30">
        <v>44102.632102374599</v>
      </c>
      <c r="AJ37" s="30">
        <v>58230.115974500208</v>
      </c>
      <c r="AK37" s="30">
        <v>68347.293722756498</v>
      </c>
      <c r="AL37" s="30">
        <v>73610.022020760807</v>
      </c>
      <c r="AM37" s="30">
        <v>74727.1539266576</v>
      </c>
      <c r="AN37" s="30">
        <v>73669.433672006722</v>
      </c>
      <c r="AO37" s="30">
        <v>98671.0524399758</v>
      </c>
      <c r="AP37" s="30">
        <v>82355.1179634945</v>
      </c>
      <c r="AQ37" s="30">
        <v>83704.65609699639</v>
      </c>
      <c r="AR37" s="30">
        <v>80195.701981741891</v>
      </c>
      <c r="AS37" s="30">
        <v>99274.526918007905</v>
      </c>
      <c r="AT37" s="30">
        <v>109319.67973994999</v>
      </c>
      <c r="AU37" s="30">
        <v>109688.8001742067</v>
      </c>
      <c r="AV37" s="30">
        <v>103125.58106379521</v>
      </c>
      <c r="AW37" s="30">
        <v>139797.4477649185</v>
      </c>
      <c r="AX37" s="30">
        <v>127287.456007</v>
      </c>
      <c r="AY37" s="30">
        <v>123397.123316</v>
      </c>
      <c r="AZ37" s="30">
        <v>112693.237106</v>
      </c>
      <c r="BA37" s="30">
        <v>166073.846021</v>
      </c>
      <c r="BB37" s="30">
        <v>142669.91812700001</v>
      </c>
      <c r="BC37" s="30">
        <v>135681.13711000001</v>
      </c>
      <c r="BD37" s="30">
        <v>131337.34799499999</v>
      </c>
    </row>
    <row r="38" spans="1:57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-122035.33773100001</v>
      </c>
      <c r="AQ38" s="66">
        <v>-122304.47051100001</v>
      </c>
      <c r="AR38" s="66">
        <v>-126370.155046</v>
      </c>
      <c r="AS38" s="66">
        <v>-146728.65126100002</v>
      </c>
      <c r="AT38" s="66">
        <v>-149054.98482000001</v>
      </c>
      <c r="AU38" s="66">
        <v>-145344.30096999998</v>
      </c>
      <c r="AV38" s="66">
        <v>-154531.247213</v>
      </c>
      <c r="AW38" s="66">
        <v>-186901.01953299996</v>
      </c>
      <c r="AX38" s="66">
        <v>-173286.16857100002</v>
      </c>
      <c r="AY38" s="66">
        <v>-176929.0233</v>
      </c>
      <c r="AZ38" s="66">
        <v>-167921.556984</v>
      </c>
      <c r="BA38" s="66">
        <v>-226659.742034</v>
      </c>
      <c r="BB38" s="66">
        <v>-191577.90085499999</v>
      </c>
      <c r="BC38" s="66">
        <v>-188314.90074699998</v>
      </c>
      <c r="BD38" s="66">
        <v>-189729.868384</v>
      </c>
      <c r="BE38" s="42"/>
    </row>
    <row r="39" spans="1:57">
      <c r="A39" s="54" t="s">
        <v>154</v>
      </c>
      <c r="B39" s="39">
        <v>19519.053576999853</v>
      </c>
      <c r="C39" s="39">
        <v>20041.750531000092</v>
      </c>
      <c r="D39" s="39">
        <v>17997.806377654051</v>
      </c>
      <c r="E39" s="39">
        <v>24286.206086346079</v>
      </c>
      <c r="F39" s="39">
        <v>19825.450311000095</v>
      </c>
      <c r="G39" s="39">
        <v>19343.268227000037</v>
      </c>
      <c r="H39" s="39">
        <v>19215.747221999998</v>
      </c>
      <c r="I39" s="39">
        <v>20726.53654500001</v>
      </c>
      <c r="J39" s="39">
        <v>17771.608544999981</v>
      </c>
      <c r="K39" s="39">
        <v>17828.489887000018</v>
      </c>
      <c r="L39" s="39">
        <v>19638.277248000093</v>
      </c>
      <c r="M39" s="39">
        <v>22302.915445999999</v>
      </c>
      <c r="N39" s="39">
        <v>19770.182619999963</v>
      </c>
      <c r="O39" s="39">
        <v>20816.966577000072</v>
      </c>
      <c r="P39" s="39">
        <v>23183.221579000034</v>
      </c>
      <c r="Q39" s="39">
        <v>24390.489847999866</v>
      </c>
      <c r="R39" s="39">
        <v>21538.664222000007</v>
      </c>
      <c r="S39" s="39">
        <v>21283.560443999988</v>
      </c>
      <c r="T39" s="39">
        <v>23208.62386800001</v>
      </c>
      <c r="U39" s="39">
        <v>23910.015047999914</v>
      </c>
      <c r="V39" s="39">
        <v>21922.314604999963</v>
      </c>
      <c r="W39" s="39">
        <v>21948.900777999937</v>
      </c>
      <c r="X39" s="39">
        <v>22177.744953999994</v>
      </c>
      <c r="Y39" s="39">
        <v>29061.965327000056</v>
      </c>
      <c r="Z39" s="39">
        <v>19929.138801999929</v>
      </c>
      <c r="AA39" s="39">
        <v>19866.612239000067</v>
      </c>
      <c r="AB39" s="39">
        <v>21845.917369419985</v>
      </c>
      <c r="AC39" s="39">
        <v>27164.229202999835</v>
      </c>
      <c r="AD39" s="39">
        <v>21086.73122399993</v>
      </c>
      <c r="AE39" s="39">
        <v>21352.296097000028</v>
      </c>
      <c r="AF39" s="39">
        <v>22315.846961999952</v>
      </c>
      <c r="AG39" s="39">
        <v>24466.040674999982</v>
      </c>
      <c r="AH39" s="39">
        <v>19464.566369000022</v>
      </c>
      <c r="AI39" s="39">
        <v>17102.617810999829</v>
      </c>
      <c r="AJ39" s="39">
        <v>16198.990204999995</v>
      </c>
      <c r="AK39" s="39">
        <v>22635.580621000132</v>
      </c>
      <c r="AL39" s="39">
        <v>22924.490890999994</v>
      </c>
      <c r="AM39" s="39">
        <v>23568.66174499999</v>
      </c>
      <c r="AN39" s="39">
        <v>22413.707479999939</v>
      </c>
      <c r="AO39" s="39">
        <v>27483.672311999981</v>
      </c>
      <c r="AP39" s="39">
        <v>23482.838274999987</v>
      </c>
      <c r="AQ39" s="39">
        <v>24921.389918999994</v>
      </c>
      <c r="AR39" s="39">
        <v>25711.816752999992</v>
      </c>
      <c r="AS39" s="39">
        <v>31187.40499999997</v>
      </c>
      <c r="AT39" s="39">
        <v>27779.351972999983</v>
      </c>
      <c r="AU39" s="39">
        <v>30407.929476000019</v>
      </c>
      <c r="AV39" s="39">
        <v>27233.990672000014</v>
      </c>
      <c r="AW39" s="39">
        <v>29995.600159000052</v>
      </c>
      <c r="AX39" s="39">
        <v>31345.576914999925</v>
      </c>
      <c r="AY39" s="39">
        <v>26738.325973000057</v>
      </c>
      <c r="AZ39" s="39">
        <v>29544.192173999996</v>
      </c>
      <c r="BA39" s="39">
        <v>40538.547812000033</v>
      </c>
      <c r="BB39" s="39">
        <v>30523.711234000017</v>
      </c>
      <c r="BC39" s="39">
        <v>27064.49706600004</v>
      </c>
      <c r="BD39" s="39">
        <v>30981.002538999979</v>
      </c>
    </row>
    <row r="40" spans="1:57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-12791.974539000001</v>
      </c>
      <c r="AQ40" s="66">
        <v>-14700.048884</v>
      </c>
      <c r="AR40" s="66">
        <v>-15000.057753000001</v>
      </c>
      <c r="AS40" s="66">
        <v>-14320.642</v>
      </c>
      <c r="AT40" s="66">
        <v>-16934.921972999997</v>
      </c>
      <c r="AU40" s="66">
        <v>-23275.115475999999</v>
      </c>
      <c r="AV40" s="66">
        <v>-16793.688714</v>
      </c>
      <c r="AW40" s="66">
        <v>-15452.911835000003</v>
      </c>
      <c r="AX40" s="66">
        <v>-17053.399094</v>
      </c>
      <c r="AY40" s="66">
        <v>-19427.139512999998</v>
      </c>
      <c r="AZ40" s="66">
        <v>-18394.250764</v>
      </c>
      <c r="BA40" s="66">
        <v>-23441.720072</v>
      </c>
      <c r="BB40" s="66">
        <v>-20799.011621000001</v>
      </c>
      <c r="BC40" s="66">
        <v>-20764.479436999995</v>
      </c>
      <c r="BD40" s="66">
        <v>-21055.439580999999</v>
      </c>
    </row>
    <row r="41" spans="1:57">
      <c r="A41" s="54" t="s">
        <v>7</v>
      </c>
      <c r="B41" s="39">
        <v>12567.632126999857</v>
      </c>
      <c r="C41" s="39">
        <v>12188.512545000098</v>
      </c>
      <c r="D41" s="39">
        <v>10645.978229654049</v>
      </c>
      <c r="E41" s="39">
        <v>16493.966565346083</v>
      </c>
      <c r="F41" s="39">
        <v>12744.669110830102</v>
      </c>
      <c r="G41" s="39">
        <v>12291.070872170039</v>
      </c>
      <c r="H41" s="39">
        <v>11520.834543999987</v>
      </c>
      <c r="I41" s="39">
        <v>12617.99567800001</v>
      </c>
      <c r="J41" s="39">
        <v>10651.925667999976</v>
      </c>
      <c r="K41" s="39">
        <v>9419.2052990000175</v>
      </c>
      <c r="L41" s="39">
        <v>11679.755009000082</v>
      </c>
      <c r="M41" s="39">
        <v>13260.141196999997</v>
      </c>
      <c r="N41" s="39">
        <v>11344.577937999951</v>
      </c>
      <c r="O41" s="39">
        <v>11746.943381000072</v>
      </c>
      <c r="P41" s="39">
        <v>13651.533589000031</v>
      </c>
      <c r="Q41" s="39">
        <v>14018.696674999872</v>
      </c>
      <c r="R41" s="39">
        <v>12244.164004000007</v>
      </c>
      <c r="S41" s="39">
        <v>10728.280379999989</v>
      </c>
      <c r="T41" s="39">
        <v>13247.645316000011</v>
      </c>
      <c r="U41" s="39">
        <v>12468.672002999909</v>
      </c>
      <c r="V41" s="39">
        <v>11419.622651999951</v>
      </c>
      <c r="W41" s="39">
        <v>10896.827734999941</v>
      </c>
      <c r="X41" s="39">
        <v>10720.871250000004</v>
      </c>
      <c r="Y41" s="39">
        <v>17135.337085000057</v>
      </c>
      <c r="Z41" s="39">
        <v>9271.0804579999258</v>
      </c>
      <c r="AA41" s="39">
        <v>8652.6699640000716</v>
      </c>
      <c r="AB41" s="39">
        <v>10632.339498419982</v>
      </c>
      <c r="AC41" s="39">
        <v>14514.274027999847</v>
      </c>
      <c r="AD41" s="39">
        <v>9081.1031269999294</v>
      </c>
      <c r="AE41" s="39">
        <v>9357.4715290000167</v>
      </c>
      <c r="AF41" s="39">
        <v>10031.867922999952</v>
      </c>
      <c r="AG41" s="39">
        <v>13090.64787599999</v>
      </c>
      <c r="AH41" s="39">
        <v>7189.4789340000279</v>
      </c>
      <c r="AI41" s="39">
        <v>8822.5047029998314</v>
      </c>
      <c r="AJ41" s="39">
        <v>7131.232591</v>
      </c>
      <c r="AK41" s="39">
        <v>11452.535012000124</v>
      </c>
      <c r="AL41" s="39">
        <v>11724.018748999999</v>
      </c>
      <c r="AM41" s="39">
        <v>12979.790359999992</v>
      </c>
      <c r="AN41" s="39">
        <v>11195.076780999938</v>
      </c>
      <c r="AO41" s="39">
        <v>15471.175449999981</v>
      </c>
      <c r="AP41" s="39">
        <v>10690.863735999987</v>
      </c>
      <c r="AQ41" s="39">
        <v>10221.341034999994</v>
      </c>
      <c r="AR41" s="39">
        <v>10711.758999999991</v>
      </c>
      <c r="AS41" s="39">
        <v>16866.76299999997</v>
      </c>
      <c r="AT41" s="39">
        <v>10844.429999999986</v>
      </c>
      <c r="AU41" s="39">
        <v>7132.8140000000203</v>
      </c>
      <c r="AV41" s="39">
        <v>10440.301958000015</v>
      </c>
      <c r="AW41" s="39">
        <v>14542.68832400005</v>
      </c>
      <c r="AX41" s="39">
        <v>14292.177820999925</v>
      </c>
      <c r="AY41" s="39">
        <v>7311.186460000059</v>
      </c>
      <c r="AZ41" s="39">
        <v>11149.941409999996</v>
      </c>
      <c r="BA41" s="39">
        <v>17096.827740000033</v>
      </c>
      <c r="BB41" s="39">
        <v>9724.6996130000152</v>
      </c>
      <c r="BC41" s="39">
        <v>6300.0176290000454</v>
      </c>
      <c r="BD41" s="39">
        <v>9925.5629579999804</v>
      </c>
    </row>
    <row r="42" spans="1:57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  <c r="AV42" s="39">
        <v>17237.15583399999</v>
      </c>
      <c r="AW42" s="39">
        <v>21227.147139999983</v>
      </c>
      <c r="AX42" s="39">
        <v>21017.291999000012</v>
      </c>
      <c r="AY42" s="39">
        <v>14408.341609000006</v>
      </c>
      <c r="AZ42" s="39">
        <v>18238.388123999997</v>
      </c>
      <c r="BA42" s="39">
        <v>24065.260154999956</v>
      </c>
      <c r="BB42" s="39">
        <v>17037.5013059999</v>
      </c>
      <c r="BC42" s="39">
        <v>13919.457841000023</v>
      </c>
      <c r="BD42" s="39">
        <v>17703.794504000009</v>
      </c>
    </row>
    <row r="43" spans="1:57">
      <c r="A43" s="56" t="s">
        <v>9</v>
      </c>
      <c r="B43" s="57">
        <v>0.16200000000000001</v>
      </c>
      <c r="C43" s="57">
        <v>0.14499999999999999</v>
      </c>
      <c r="D43" s="57">
        <v>0.13600000000000001</v>
      </c>
      <c r="E43" s="57">
        <v>0.183</v>
      </c>
      <c r="F43" s="57">
        <v>0.16500000000000001</v>
      </c>
      <c r="G43" s="57">
        <v>0.151</v>
      </c>
      <c r="H43" s="57">
        <v>0.14299999999999999</v>
      </c>
      <c r="I43" s="57">
        <v>0.14599999999999999</v>
      </c>
      <c r="J43" s="57">
        <v>0.13400000000000001</v>
      </c>
      <c r="K43" s="57">
        <v>0.115</v>
      </c>
      <c r="L43" s="57">
        <v>0.14000000000000001</v>
      </c>
      <c r="M43" s="57">
        <v>0.13700000000000001</v>
      </c>
      <c r="N43" s="57">
        <v>0.127</v>
      </c>
      <c r="O43" s="57">
        <v>0.128</v>
      </c>
      <c r="P43" s="57">
        <v>0.13400000000000001</v>
      </c>
      <c r="Q43" s="57">
        <v>0.126</v>
      </c>
      <c r="R43" s="57">
        <v>0.129</v>
      </c>
      <c r="S43" s="57">
        <v>0.112</v>
      </c>
      <c r="T43" s="57">
        <v>0.13500000000000001</v>
      </c>
      <c r="U43" s="57">
        <v>0.121</v>
      </c>
      <c r="V43" s="57">
        <v>0.122</v>
      </c>
      <c r="W43" s="57">
        <v>0.113</v>
      </c>
      <c r="X43" s="57">
        <v>0.115</v>
      </c>
      <c r="Y43" s="57">
        <v>0.151</v>
      </c>
      <c r="Z43" s="57">
        <v>9.9000000000000005E-2</v>
      </c>
      <c r="AA43" s="57">
        <v>9.1999999999999998E-2</v>
      </c>
      <c r="AB43" s="57">
        <v>0.112</v>
      </c>
      <c r="AC43" s="57">
        <v>0.126</v>
      </c>
      <c r="AD43" s="57">
        <v>8.8999999999999996E-2</v>
      </c>
      <c r="AE43" s="57">
        <v>8.4000000000000005E-2</v>
      </c>
      <c r="AF43" s="57">
        <v>0.10100000000000001</v>
      </c>
      <c r="AG43" s="57">
        <v>0.106</v>
      </c>
      <c r="AH43" s="57">
        <v>6.6000000000000003E-2</v>
      </c>
      <c r="AI43" s="57">
        <v>9.6000000000000002E-2</v>
      </c>
      <c r="AJ43" s="57">
        <v>6.8000000000000005E-2</v>
      </c>
      <c r="AK43" s="57">
        <v>9.7000000000000003E-2</v>
      </c>
      <c r="AL43" s="57">
        <v>9.5000000000000001E-2</v>
      </c>
      <c r="AM43" s="57">
        <v>0.10199999999999999</v>
      </c>
      <c r="AN43" s="57">
        <v>8.8999999999999996E-2</v>
      </c>
      <c r="AO43" s="57">
        <v>9.7000000000000003E-2</v>
      </c>
      <c r="AP43" s="57">
        <v>7.2999999999999995E-2</v>
      </c>
      <c r="AQ43" s="57">
        <v>6.9000000000000006E-2</v>
      </c>
      <c r="AR43" s="57">
        <v>7.0000000000000007E-2</v>
      </c>
      <c r="AS43" s="57">
        <v>9.5000000000000001E-2</v>
      </c>
      <c r="AT43" s="57">
        <v>6.0999999999999999E-2</v>
      </c>
      <c r="AU43" s="57">
        <v>4.1000000000000002E-2</v>
      </c>
      <c r="AV43" s="57">
        <v>5.7000000000000002E-2</v>
      </c>
      <c r="AW43" s="57">
        <v>6.7000000000000004E-2</v>
      </c>
      <c r="AX43" s="57">
        <v>7.0000000000000007E-2</v>
      </c>
      <c r="AY43" s="57">
        <v>3.5999999999999997E-2</v>
      </c>
      <c r="AZ43" s="57">
        <v>5.6000000000000001E-2</v>
      </c>
      <c r="BA43" s="57">
        <v>6.4000000000000001E-2</v>
      </c>
      <c r="BB43" s="57">
        <v>4.3999999999999997E-2</v>
      </c>
      <c r="BC43" s="57">
        <v>2.9000000000000001E-2</v>
      </c>
      <c r="BD43" s="57">
        <v>4.4999999999999998E-2</v>
      </c>
    </row>
    <row r="44" spans="1:57">
      <c r="A44" s="56" t="s">
        <v>10</v>
      </c>
      <c r="B44" s="57">
        <v>0.216</v>
      </c>
      <c r="C44" s="57">
        <v>0.19400000000000001</v>
      </c>
      <c r="D44" s="57">
        <v>0.189</v>
      </c>
      <c r="E44" s="57">
        <v>0.22700000000000001</v>
      </c>
      <c r="F44" s="57">
        <v>0.20599999999999999</v>
      </c>
      <c r="G44" s="57">
        <v>0.187</v>
      </c>
      <c r="H44" s="57">
        <v>0.18099999999999999</v>
      </c>
      <c r="I44" s="57">
        <v>0.17899999999999999</v>
      </c>
      <c r="J44" s="57">
        <v>0.17</v>
      </c>
      <c r="K44" s="57">
        <v>0.151</v>
      </c>
      <c r="L44" s="57">
        <v>0.17499999999999999</v>
      </c>
      <c r="M44" s="57">
        <v>0.16700000000000001</v>
      </c>
      <c r="N44" s="57">
        <v>0.158</v>
      </c>
      <c r="O44" s="57">
        <v>0.159</v>
      </c>
      <c r="P44" s="57">
        <v>0.16500000000000001</v>
      </c>
      <c r="Q44" s="57">
        <v>0.159</v>
      </c>
      <c r="R44" s="57">
        <v>0.16500000000000001</v>
      </c>
      <c r="S44" s="57">
        <v>0.14799999999999999</v>
      </c>
      <c r="T44" s="57">
        <v>0.17100000000000001</v>
      </c>
      <c r="U44" s="57">
        <v>0.156</v>
      </c>
      <c r="V44" s="57">
        <v>0.16</v>
      </c>
      <c r="W44" s="57">
        <v>0.14899999999999999</v>
      </c>
      <c r="X44" s="57">
        <v>0.154</v>
      </c>
      <c r="Y44" s="57">
        <v>0.183</v>
      </c>
      <c r="Z44" s="57">
        <v>0.13500000000000001</v>
      </c>
      <c r="AA44" s="57">
        <v>0.128</v>
      </c>
      <c r="AB44" s="57">
        <v>0.14799999999999999</v>
      </c>
      <c r="AC44" s="57">
        <v>0.14899999999999999</v>
      </c>
      <c r="AD44" s="57">
        <v>0.11899999999999999</v>
      </c>
      <c r="AE44" s="57">
        <v>0.124</v>
      </c>
      <c r="AF44" s="57">
        <v>0.13900000000000001</v>
      </c>
      <c r="AG44" s="57">
        <v>0.13700000000000001</v>
      </c>
      <c r="AH44" s="57">
        <v>0.10100000000000001</v>
      </c>
      <c r="AI44" s="57">
        <v>0.13900000000000001</v>
      </c>
      <c r="AJ44" s="57">
        <v>0.113</v>
      </c>
      <c r="AK44" s="57">
        <v>0.14499999999999999</v>
      </c>
      <c r="AL44" s="57">
        <v>0.14000000000000001</v>
      </c>
      <c r="AM44" s="57">
        <v>0.14099999999999999</v>
      </c>
      <c r="AN44" s="57">
        <v>0.13400000000000001</v>
      </c>
      <c r="AO44" s="57">
        <v>0.13500000000000001</v>
      </c>
      <c r="AP44" s="57">
        <v>0.11600000000000001</v>
      </c>
      <c r="AQ44" s="57">
        <v>0.112</v>
      </c>
      <c r="AR44" s="57">
        <v>0.112</v>
      </c>
      <c r="AS44" s="57">
        <v>0.13200000000000001</v>
      </c>
      <c r="AT44" s="57">
        <v>9.5000000000000001E-2</v>
      </c>
      <c r="AU44" s="57">
        <v>7.9000000000000001E-2</v>
      </c>
      <c r="AV44" s="57">
        <v>9.5000000000000001E-2</v>
      </c>
      <c r="AW44" s="57">
        <v>9.8000000000000004E-2</v>
      </c>
      <c r="AX44" s="57">
        <v>0.10299999999999999</v>
      </c>
      <c r="AY44" s="57">
        <v>7.0999999999999994E-2</v>
      </c>
      <c r="AZ44" s="57">
        <v>9.1999999999999998E-2</v>
      </c>
      <c r="BA44" s="57">
        <v>0.09</v>
      </c>
      <c r="BB44" s="57">
        <v>7.6999999999999999E-2</v>
      </c>
      <c r="BC44" s="57">
        <v>6.5000000000000002E-2</v>
      </c>
      <c r="BD44" s="57">
        <v>0.08</v>
      </c>
    </row>
    <row r="45" spans="1:57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</row>
    <row r="46" spans="1:57">
      <c r="A46" s="59" t="s">
        <v>167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</row>
    <row r="47" spans="1:57">
      <c r="A47" s="54" t="s">
        <v>0</v>
      </c>
      <c r="B47" s="39">
        <v>10189.668663999997</v>
      </c>
      <c r="C47" s="39">
        <v>15164.385746999997</v>
      </c>
      <c r="D47" s="39">
        <v>10489.313016</v>
      </c>
      <c r="E47" s="39">
        <v>12689.489309999999</v>
      </c>
      <c r="F47" s="39">
        <v>10659.586191000002</v>
      </c>
      <c r="G47" s="39">
        <v>12414.912956999999</v>
      </c>
      <c r="H47" s="39">
        <v>11622.118103500003</v>
      </c>
      <c r="I47" s="39">
        <v>13479.638334509993</v>
      </c>
      <c r="J47" s="39">
        <v>14555.755924749999</v>
      </c>
      <c r="K47" s="39">
        <v>14120.210649890001</v>
      </c>
      <c r="L47" s="39">
        <v>13855.438866360004</v>
      </c>
      <c r="M47" s="39">
        <v>17396.495699560001</v>
      </c>
      <c r="N47" s="39">
        <v>11472.690028000903</v>
      </c>
      <c r="O47" s="39">
        <v>11270.452756496199</v>
      </c>
      <c r="P47" s="39">
        <v>10549.8228925044</v>
      </c>
      <c r="Q47" s="39">
        <v>14485.065792997397</v>
      </c>
      <c r="R47" s="39">
        <v>10999.865376001299</v>
      </c>
      <c r="S47" s="39">
        <v>9271.6654819951982</v>
      </c>
      <c r="T47" s="39">
        <v>11770.200486005997</v>
      </c>
      <c r="U47" s="39">
        <v>14564.960341993101</v>
      </c>
      <c r="V47" s="39">
        <v>15369.883811</v>
      </c>
      <c r="W47" s="39">
        <v>20837.694124000001</v>
      </c>
      <c r="X47" s="39">
        <v>19944.262629999997</v>
      </c>
      <c r="Y47" s="39">
        <v>24005.975220999997</v>
      </c>
      <c r="Z47" s="39">
        <v>15793.038369000002</v>
      </c>
      <c r="AA47" s="39">
        <v>20999.056024999998</v>
      </c>
      <c r="AB47" s="39">
        <v>20991.153006000004</v>
      </c>
      <c r="AC47" s="39">
        <v>24429.988012999995</v>
      </c>
      <c r="AD47" s="39">
        <v>17747.596251999999</v>
      </c>
      <c r="AE47" s="39">
        <v>19309.696498999994</v>
      </c>
      <c r="AF47" s="39">
        <v>19970.393638999991</v>
      </c>
      <c r="AG47" s="39">
        <v>24309.716957999997</v>
      </c>
      <c r="AH47" s="39">
        <v>23033.846239999992</v>
      </c>
      <c r="AI47" s="39">
        <v>17404.217800999995</v>
      </c>
      <c r="AJ47" s="39">
        <v>21790.506879</v>
      </c>
      <c r="AK47" s="39">
        <v>22788.38927</v>
      </c>
      <c r="AL47" s="39">
        <v>19767.040778000002</v>
      </c>
      <c r="AM47" s="39">
        <v>18182.228564999998</v>
      </c>
      <c r="AN47" s="39">
        <v>17241.907364000002</v>
      </c>
      <c r="AO47" s="39"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  <c r="AV47" s="39">
        <v>25919.443237000003</v>
      </c>
      <c r="AW47" s="39">
        <v>34742.714168999999</v>
      </c>
      <c r="AX47" s="39">
        <v>29641.631393</v>
      </c>
      <c r="AY47" s="39">
        <v>33441.363782</v>
      </c>
      <c r="AZ47" s="39">
        <v>29286.270419</v>
      </c>
      <c r="BA47" s="39">
        <v>42492.179093999999</v>
      </c>
      <c r="BB47" s="39">
        <v>29657.132881000001</v>
      </c>
      <c r="BC47" s="39">
        <v>34477.442748000001</v>
      </c>
      <c r="BD47" s="39">
        <v>34093.589567000003</v>
      </c>
    </row>
    <row r="48" spans="1:57">
      <c r="A48" s="40" t="s">
        <v>169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3383.929333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  <c r="AV48" s="30">
        <v>5775.383937999999</v>
      </c>
      <c r="AW48" s="30">
        <v>7700.086162999999</v>
      </c>
      <c r="AX48" s="30">
        <v>10488.563692</v>
      </c>
      <c r="AY48" s="30">
        <v>8301.8351399999992</v>
      </c>
      <c r="AZ48" s="30">
        <v>8963.5478309999999</v>
      </c>
      <c r="BA48" s="30">
        <v>10779.274345</v>
      </c>
      <c r="BB48" s="30">
        <v>10621.983697</v>
      </c>
      <c r="BC48" s="30">
        <v>10175.12311</v>
      </c>
      <c r="BD48" s="30">
        <v>9919.4211269999996</v>
      </c>
      <c r="BE48" s="103"/>
    </row>
    <row r="49" spans="1:57">
      <c r="A49" s="40" t="s">
        <v>170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  <c r="AV49" s="30">
        <v>20144.059299000004</v>
      </c>
      <c r="AW49" s="30">
        <v>27042.628005999999</v>
      </c>
      <c r="AX49" s="30">
        <v>19153.067701</v>
      </c>
      <c r="AY49" s="30">
        <v>25139.528642000001</v>
      </c>
      <c r="AZ49" s="30">
        <v>20322.722588000001</v>
      </c>
      <c r="BA49" s="30">
        <v>31712.904749000001</v>
      </c>
      <c r="BB49" s="30">
        <v>19035.149184000002</v>
      </c>
      <c r="BC49" s="30">
        <v>24302.319638000001</v>
      </c>
      <c r="BD49" s="30">
        <v>24174.168440000001</v>
      </c>
      <c r="BE49" s="103"/>
    </row>
    <row r="50" spans="1:57">
      <c r="A50" s="40" t="s">
        <v>207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</row>
    <row r="51" spans="1:57">
      <c r="A51" s="74" t="s">
        <v>74</v>
      </c>
      <c r="B51" s="72">
        <v>-8864.9284690000004</v>
      </c>
      <c r="C51" s="72">
        <v>-13434.359512999998</v>
      </c>
      <c r="D51" s="72">
        <v>-9239.1402069999967</v>
      </c>
      <c r="E51" s="72">
        <v>-10710.267925999997</v>
      </c>
      <c r="F51" s="72">
        <v>-8552.5286280000091</v>
      </c>
      <c r="G51" s="72">
        <v>-9859.8034509999961</v>
      </c>
      <c r="H51" s="72">
        <v>-9101.5959875000135</v>
      </c>
      <c r="I51" s="72">
        <v>-10948.917618559291</v>
      </c>
      <c r="J51" s="72">
        <v>-11759.266020881192</v>
      </c>
      <c r="K51" s="72">
        <v>-11384.996637506503</v>
      </c>
      <c r="L51" s="72">
        <v>-10969.162175612293</v>
      </c>
      <c r="M51" s="72">
        <v>-14574.159710841999</v>
      </c>
      <c r="N51" s="72">
        <v>-9346.7710850003077</v>
      </c>
      <c r="O51" s="72">
        <v>-8855.3079054960981</v>
      </c>
      <c r="P51" s="72">
        <v>-8374.699886508999</v>
      </c>
      <c r="Q51" s="72">
        <v>-11221.637346997999</v>
      </c>
      <c r="R51" s="72">
        <v>-8794.6237259989975</v>
      </c>
      <c r="S51" s="72">
        <v>-7499.3036780036018</v>
      </c>
      <c r="T51" s="72">
        <v>-9385.9274170022018</v>
      </c>
      <c r="U51" s="72">
        <v>-11797.134996995197</v>
      </c>
      <c r="V51" s="72">
        <v>-12766.954513000008</v>
      </c>
      <c r="W51" s="72">
        <v>-18382.672256000005</v>
      </c>
      <c r="X51" s="72">
        <v>-16749.35048400001</v>
      </c>
      <c r="Y51" s="72">
        <v>-19426.218549999991</v>
      </c>
      <c r="Z51" s="72">
        <v>-13895.556740000004</v>
      </c>
      <c r="AA51" s="72">
        <v>-16755.533636000004</v>
      </c>
      <c r="AB51" s="72">
        <v>-17704.057354999994</v>
      </c>
      <c r="AC51" s="72">
        <v>-20601.379687999997</v>
      </c>
      <c r="AD51" s="72">
        <v>-15578.559996000004</v>
      </c>
      <c r="AE51" s="72">
        <v>-16367.898425000003</v>
      </c>
      <c r="AF51" s="72">
        <v>-17013.079204999987</v>
      </c>
      <c r="AG51" s="72">
        <v>-20420.192604999986</v>
      </c>
      <c r="AH51" s="72">
        <v>-19025.568622999992</v>
      </c>
      <c r="AI51" s="72">
        <v>-14223.684443000018</v>
      </c>
      <c r="AJ51" s="72">
        <v>-17046.431811999999</v>
      </c>
      <c r="AK51" s="72">
        <v>-18528.561144000014</v>
      </c>
      <c r="AL51" s="72">
        <v>-16091.941025999997</v>
      </c>
      <c r="AM51" s="72">
        <v>-14512.038118000004</v>
      </c>
      <c r="AN51" s="72">
        <v>-13953.824710000004</v>
      </c>
      <c r="AO51" s="72">
        <v>-22318.218216000001</v>
      </c>
      <c r="AP51" s="72">
        <v>-16065.879664999991</v>
      </c>
      <c r="AQ51" s="72">
        <v>-16674.300483999999</v>
      </c>
      <c r="AR51" s="72">
        <v>-20707.118999999995</v>
      </c>
      <c r="AS51" s="72">
        <v>-23148.959000000003</v>
      </c>
      <c r="AT51" s="72">
        <v>-17191.552</v>
      </c>
      <c r="AU51" s="72">
        <v>-18951.397999999997</v>
      </c>
      <c r="AV51" s="72">
        <v>-22033.433963999996</v>
      </c>
      <c r="AW51" s="72">
        <v>-28072.399824</v>
      </c>
      <c r="AX51" s="72">
        <v>-24206.761261</v>
      </c>
      <c r="AY51" s="72">
        <v>-27821.499838</v>
      </c>
      <c r="AZ51" s="72">
        <v>-23911.889507</v>
      </c>
      <c r="BA51" s="72">
        <v>-34196.387807999999</v>
      </c>
      <c r="BB51" s="72">
        <v>-24082.225334999996</v>
      </c>
      <c r="BC51" s="72">
        <v>-28736.947154999998</v>
      </c>
      <c r="BD51" s="72">
        <v>-28241.287244999996</v>
      </c>
    </row>
    <row r="52" spans="1:57">
      <c r="A52" s="54" t="s">
        <v>154</v>
      </c>
      <c r="B52" s="39">
        <v>1324.7401949999967</v>
      </c>
      <c r="C52" s="39">
        <v>1730.026233999999</v>
      </c>
      <c r="D52" s="39">
        <v>1250.1728090000033</v>
      </c>
      <c r="E52" s="39">
        <v>1979.2213840000022</v>
      </c>
      <c r="F52" s="39">
        <v>2107.057562999993</v>
      </c>
      <c r="G52" s="39">
        <v>2555.1095060000025</v>
      </c>
      <c r="H52" s="39">
        <v>2520.5221159999892</v>
      </c>
      <c r="I52" s="39">
        <v>2530.7207159507016</v>
      </c>
      <c r="J52" s="39">
        <v>2796.4899038688072</v>
      </c>
      <c r="K52" s="39">
        <v>2735.2140123834979</v>
      </c>
      <c r="L52" s="39">
        <v>2886.2766907477107</v>
      </c>
      <c r="M52" s="39">
        <v>2822.3359887180013</v>
      </c>
      <c r="N52" s="39">
        <v>2125.9189430005954</v>
      </c>
      <c r="O52" s="39">
        <v>2415.144851000101</v>
      </c>
      <c r="P52" s="39">
        <v>2175.1230059954014</v>
      </c>
      <c r="Q52" s="39">
        <v>3263.4284459993978</v>
      </c>
      <c r="R52" s="39">
        <v>2205.241650002301</v>
      </c>
      <c r="S52" s="39">
        <v>1772.3618039915964</v>
      </c>
      <c r="T52" s="39">
        <v>2384.2730690037952</v>
      </c>
      <c r="U52" s="39">
        <v>2767.8253449979038</v>
      </c>
      <c r="V52" s="39">
        <v>2602.9292979999918</v>
      </c>
      <c r="W52" s="39">
        <v>2455.0218679999962</v>
      </c>
      <c r="X52" s="39">
        <v>3194.9121459999878</v>
      </c>
      <c r="Y52" s="39">
        <v>4579.7566710000065</v>
      </c>
      <c r="Z52" s="39">
        <v>1897.4816289999981</v>
      </c>
      <c r="AA52" s="39">
        <v>4243.5223889999943</v>
      </c>
      <c r="AB52" s="39">
        <v>3287.0956510000105</v>
      </c>
      <c r="AC52" s="39">
        <v>3828.6083249999974</v>
      </c>
      <c r="AD52" s="39">
        <v>2169.0362559999958</v>
      </c>
      <c r="AE52" s="39">
        <v>2941.7980739999912</v>
      </c>
      <c r="AF52" s="39">
        <v>2957.3144340000035</v>
      </c>
      <c r="AG52" s="39">
        <v>3889.5243530000116</v>
      </c>
      <c r="AH52" s="39">
        <v>4008.2776169999997</v>
      </c>
      <c r="AI52" s="39">
        <v>3180.5333579999769</v>
      </c>
      <c r="AJ52" s="39">
        <v>4744.0750670000016</v>
      </c>
      <c r="AK52" s="39">
        <v>4259.8281259999858</v>
      </c>
      <c r="AL52" s="39">
        <v>3675.0997520000055</v>
      </c>
      <c r="AM52" s="39">
        <v>3670.1904469999936</v>
      </c>
      <c r="AN52" s="39">
        <v>3288.082653999998</v>
      </c>
      <c r="AO52" s="39"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  <c r="AV52" s="39">
        <v>3886.0092730000069</v>
      </c>
      <c r="AW52" s="39">
        <v>6670.3143449999989</v>
      </c>
      <c r="AX52" s="39">
        <v>5434.870132</v>
      </c>
      <c r="AY52" s="39">
        <v>5619.8639440000006</v>
      </c>
      <c r="AZ52" s="39">
        <v>5374.3809120000005</v>
      </c>
      <c r="BA52" s="39">
        <v>8295.7912859999997</v>
      </c>
      <c r="BB52" s="39">
        <v>5574.9075459999985</v>
      </c>
      <c r="BC52" s="39">
        <v>5740.4955930000033</v>
      </c>
      <c r="BD52" s="39">
        <v>5852.3023220000068</v>
      </c>
    </row>
    <row r="53" spans="1:57">
      <c r="A53" s="74" t="s">
        <v>76</v>
      </c>
      <c r="B53" s="72">
        <v>-974.12659200000041</v>
      </c>
      <c r="C53" s="72">
        <v>-1170.0726889999996</v>
      </c>
      <c r="D53" s="72">
        <v>-1270.0113829999991</v>
      </c>
      <c r="E53" s="72">
        <v>-1915.9655299999999</v>
      </c>
      <c r="F53" s="72">
        <v>-1095.3140530000005</v>
      </c>
      <c r="G53" s="72">
        <v>-1249.4066760000001</v>
      </c>
      <c r="H53" s="72">
        <v>-1151.6520210000006</v>
      </c>
      <c r="I53" s="72">
        <v>-1059.1856529999998</v>
      </c>
      <c r="J53" s="72">
        <v>-1254.3045849999999</v>
      </c>
      <c r="K53" s="72">
        <v>-1231.4169440000005</v>
      </c>
      <c r="L53" s="72">
        <v>-1240.2388180000007</v>
      </c>
      <c r="M53" s="72">
        <v>-1339.3037415300009</v>
      </c>
      <c r="N53" s="72">
        <v>-1129.0680760029004</v>
      </c>
      <c r="O53" s="72">
        <v>-1117.9562754951994</v>
      </c>
      <c r="P53" s="72">
        <v>-1167.0477304988992</v>
      </c>
      <c r="Q53" s="72">
        <v>-1087.8205610006007</v>
      </c>
      <c r="R53" s="72">
        <v>-1080.1196489985005</v>
      </c>
      <c r="S53" s="72">
        <v>-1173.4785450054001</v>
      </c>
      <c r="T53" s="72">
        <v>-1029.4333519960999</v>
      </c>
      <c r="U53" s="72">
        <v>-1389.446171</v>
      </c>
      <c r="V53" s="72">
        <v>-1353.6858679999998</v>
      </c>
      <c r="W53" s="72">
        <v>-1516.7591340000004</v>
      </c>
      <c r="X53" s="72">
        <v>-1937.0355090000014</v>
      </c>
      <c r="Y53" s="72">
        <v>-2768.2246610000002</v>
      </c>
      <c r="Z53" s="72">
        <v>-1730.5893989999997</v>
      </c>
      <c r="AA53" s="72">
        <v>-1772.8091260000008</v>
      </c>
      <c r="AB53" s="72">
        <v>-2333.8536619999995</v>
      </c>
      <c r="AC53" s="72">
        <v>-2686.7287339999993</v>
      </c>
      <c r="AD53" s="72">
        <v>-1793.9484100000004</v>
      </c>
      <c r="AE53" s="72">
        <v>-1812.5845569999997</v>
      </c>
      <c r="AF53" s="72">
        <v>-1993.542774</v>
      </c>
      <c r="AG53" s="72">
        <v>-2698.900830000001</v>
      </c>
      <c r="AH53" s="72">
        <v>-2739.5198719999999</v>
      </c>
      <c r="AI53" s="72">
        <v>-2564.9349340000008</v>
      </c>
      <c r="AJ53" s="72">
        <v>-2051.7868819999994</v>
      </c>
      <c r="AK53" s="72">
        <v>-1982.2902309999999</v>
      </c>
      <c r="AL53" s="72">
        <v>-2181.0507999999991</v>
      </c>
      <c r="AM53" s="72">
        <v>-2147.2218940000002</v>
      </c>
      <c r="AN53" s="72">
        <v>-2156.6280450000004</v>
      </c>
      <c r="AO53" s="72">
        <v>-2505.5734619999998</v>
      </c>
      <c r="AP53" s="72">
        <v>-2071.4569919999999</v>
      </c>
      <c r="AQ53" s="72">
        <v>-2751.616974999999</v>
      </c>
      <c r="AR53" s="72">
        <v>-2830.8550000000005</v>
      </c>
      <c r="AS53" s="72">
        <v>-2460.3250000000003</v>
      </c>
      <c r="AT53" s="72">
        <v>-2297.7310000000002</v>
      </c>
      <c r="AU53" s="72">
        <v>-2461.7429999999999</v>
      </c>
      <c r="AV53" s="72">
        <v>-3158.8631279999995</v>
      </c>
      <c r="AW53" s="72">
        <v>-2752.252743</v>
      </c>
      <c r="AX53" s="72">
        <v>-3297.0993309999999</v>
      </c>
      <c r="AY53" s="72">
        <v>-3448.129238</v>
      </c>
      <c r="AZ53" s="72">
        <v>-3245.6157239999998</v>
      </c>
      <c r="BA53" s="72">
        <v>-3653.0134859999998</v>
      </c>
      <c r="BB53" s="72">
        <v>-3215.4486970000003</v>
      </c>
      <c r="BC53" s="72">
        <v>-3674.652912</v>
      </c>
      <c r="BD53" s="72">
        <v>-3788.488742</v>
      </c>
    </row>
    <row r="54" spans="1:57">
      <c r="A54" s="54" t="s">
        <v>7</v>
      </c>
      <c r="B54" s="39">
        <v>350.61360299999626</v>
      </c>
      <c r="C54" s="39">
        <v>559.95354499999939</v>
      </c>
      <c r="D54" s="39">
        <v>-19.838573999995788</v>
      </c>
      <c r="E54" s="39">
        <v>63.255854000002273</v>
      </c>
      <c r="F54" s="39">
        <v>1011.7435099999925</v>
      </c>
      <c r="G54" s="39">
        <v>1305.7028300000025</v>
      </c>
      <c r="H54" s="39">
        <v>1368.8700949999886</v>
      </c>
      <c r="I54" s="39">
        <v>1471.5350629507018</v>
      </c>
      <c r="J54" s="39">
        <v>1542.1853188688074</v>
      </c>
      <c r="K54" s="39">
        <v>1503.7970683834974</v>
      </c>
      <c r="L54" s="39">
        <v>1646.03787274771</v>
      </c>
      <c r="M54" s="39">
        <v>1483.0322471880004</v>
      </c>
      <c r="N54" s="39">
        <v>996.85086699769499</v>
      </c>
      <c r="O54" s="39">
        <v>1297.1885755049016</v>
      </c>
      <c r="P54" s="39">
        <v>1008.0752754965022</v>
      </c>
      <c r="Q54" s="39">
        <v>2175.6078849987971</v>
      </c>
      <c r="R54" s="39">
        <v>1125.1220010038005</v>
      </c>
      <c r="S54" s="39">
        <v>598.88325898619632</v>
      </c>
      <c r="T54" s="39">
        <v>1354.8397170076953</v>
      </c>
      <c r="U54" s="39">
        <v>1378.3791739979038</v>
      </c>
      <c r="V54" s="39">
        <v>1249.243429999992</v>
      </c>
      <c r="W54" s="39">
        <v>938.26273399999582</v>
      </c>
      <c r="X54" s="39">
        <v>1257.8766369999864</v>
      </c>
      <c r="Y54" s="39">
        <v>1811.5320100000063</v>
      </c>
      <c r="Z54" s="39">
        <v>166.89222999999834</v>
      </c>
      <c r="AA54" s="39">
        <v>2470.7132629999933</v>
      </c>
      <c r="AB54" s="39">
        <v>953.24198900001102</v>
      </c>
      <c r="AC54" s="39">
        <v>1141.8795909999981</v>
      </c>
      <c r="AD54" s="39">
        <v>375.08784599999535</v>
      </c>
      <c r="AE54" s="39">
        <v>1129.2135169999915</v>
      </c>
      <c r="AF54" s="39">
        <v>963.77166000000352</v>
      </c>
      <c r="AG54" s="39">
        <v>1190.6235230000107</v>
      </c>
      <c r="AH54" s="39">
        <v>1268.7577449999999</v>
      </c>
      <c r="AI54" s="39">
        <v>615.59842399997615</v>
      </c>
      <c r="AJ54" s="39">
        <v>2692.2881850000022</v>
      </c>
      <c r="AK54" s="39">
        <v>2277.5378949999858</v>
      </c>
      <c r="AL54" s="39">
        <v>1494.0489520000065</v>
      </c>
      <c r="AM54" s="39">
        <v>1522.9685529999933</v>
      </c>
      <c r="AN54" s="39">
        <v>1131.4546089999976</v>
      </c>
      <c r="AO54" s="39"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  <c r="AV54" s="39">
        <v>727.14614500000744</v>
      </c>
      <c r="AW54" s="39">
        <v>3918.0616019999989</v>
      </c>
      <c r="AX54" s="39">
        <v>2137.7708010000001</v>
      </c>
      <c r="AY54" s="39">
        <v>2171.7347060000006</v>
      </c>
      <c r="AZ54" s="39">
        <v>2128.7651880000008</v>
      </c>
      <c r="BA54" s="39">
        <v>4642.7777999999998</v>
      </c>
      <c r="BB54" s="39">
        <v>2359.4588489999983</v>
      </c>
      <c r="BC54" s="39">
        <v>2065.8426810000033</v>
      </c>
      <c r="BD54" s="39">
        <v>2063.8135800000068</v>
      </c>
    </row>
    <row r="55" spans="1:57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  <c r="AV55" s="39">
        <v>1927.4209520000043</v>
      </c>
      <c r="AW55" s="39">
        <v>5139.3018289999955</v>
      </c>
      <c r="AX55" s="39">
        <v>3351.1674869999988</v>
      </c>
      <c r="AY55" s="39">
        <v>3461.9331679999964</v>
      </c>
      <c r="AZ55" s="39">
        <v>3315.2947529999992</v>
      </c>
      <c r="BA55" s="39">
        <v>6303.0968000000039</v>
      </c>
      <c r="BB55" s="39">
        <v>3399.2222600000036</v>
      </c>
      <c r="BC55" s="39">
        <v>3309.1070600000053</v>
      </c>
      <c r="BD55" s="39">
        <v>3302.4575650000079</v>
      </c>
    </row>
    <row r="56" spans="1:57">
      <c r="A56" s="56" t="s">
        <v>9</v>
      </c>
      <c r="B56" s="57">
        <v>3.4000000000000002E-2</v>
      </c>
      <c r="C56" s="57">
        <v>3.6999999999999998E-2</v>
      </c>
      <c r="D56" s="57">
        <v>-2E-3</v>
      </c>
      <c r="E56" s="57">
        <v>5.0000000000000001E-3</v>
      </c>
      <c r="F56" s="57">
        <v>9.5000000000000001E-2</v>
      </c>
      <c r="G56" s="57">
        <v>0.105</v>
      </c>
      <c r="H56" s="57">
        <v>0.11799999999999999</v>
      </c>
      <c r="I56" s="57">
        <v>0.109</v>
      </c>
      <c r="J56" s="57">
        <v>0.106</v>
      </c>
      <c r="K56" s="57">
        <v>0.106</v>
      </c>
      <c r="L56" s="57">
        <v>0.11899999999999999</v>
      </c>
      <c r="M56" s="57">
        <v>8.5000000000000006E-2</v>
      </c>
      <c r="N56" s="57">
        <v>8.6999999999999994E-2</v>
      </c>
      <c r="O56" s="57">
        <v>0.115</v>
      </c>
      <c r="P56" s="57">
        <v>9.6000000000000002E-2</v>
      </c>
      <c r="Q56" s="57">
        <v>0.15</v>
      </c>
      <c r="R56" s="57">
        <v>0.10199999999999999</v>
      </c>
      <c r="S56" s="57">
        <v>6.5000000000000002E-2</v>
      </c>
      <c r="T56" s="57">
        <v>0.115</v>
      </c>
      <c r="U56" s="57">
        <v>9.5000000000000001E-2</v>
      </c>
      <c r="V56" s="57">
        <v>8.1000000000000003E-2</v>
      </c>
      <c r="W56" s="57">
        <v>4.4999999999999998E-2</v>
      </c>
      <c r="X56" s="57">
        <v>6.3E-2</v>
      </c>
      <c r="Y56" s="57">
        <v>7.4999999999999997E-2</v>
      </c>
      <c r="Z56" s="57">
        <v>1.0999999999999999E-2</v>
      </c>
      <c r="AA56" s="57">
        <v>0.11799999999999999</v>
      </c>
      <c r="AB56" s="57">
        <v>4.4999999999999998E-2</v>
      </c>
      <c r="AC56" s="57">
        <v>4.7E-2</v>
      </c>
      <c r="AD56" s="57">
        <v>2.1000000000000001E-2</v>
      </c>
      <c r="AE56" s="57">
        <v>5.8000000000000003E-2</v>
      </c>
      <c r="AF56" s="57">
        <v>4.8000000000000001E-2</v>
      </c>
      <c r="AG56" s="57">
        <v>4.9000000000000002E-2</v>
      </c>
      <c r="AH56" s="57">
        <v>5.5E-2</v>
      </c>
      <c r="AI56" s="57">
        <v>3.5000000000000003E-2</v>
      </c>
      <c r="AJ56" s="57">
        <v>0.124</v>
      </c>
      <c r="AK56" s="57">
        <v>0.1</v>
      </c>
      <c r="AL56" s="57">
        <v>7.5999999999999998E-2</v>
      </c>
      <c r="AM56" s="57">
        <v>8.4000000000000005E-2</v>
      </c>
      <c r="AN56" s="57">
        <v>6.6000000000000003E-2</v>
      </c>
      <c r="AO56" s="57"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  <c r="AV56" s="57">
        <v>2.8000000000000001E-2</v>
      </c>
      <c r="AW56" s="57">
        <v>0.113</v>
      </c>
      <c r="AX56" s="57">
        <v>7.1999999999999995E-2</v>
      </c>
      <c r="AY56" s="57">
        <v>6.5000000000000002E-2</v>
      </c>
      <c r="AZ56" s="57">
        <v>7.2999999999999995E-2</v>
      </c>
      <c r="BA56" s="57">
        <v>0.109</v>
      </c>
      <c r="BB56" s="57">
        <v>0.08</v>
      </c>
      <c r="BC56" s="57">
        <v>0.06</v>
      </c>
      <c r="BD56" s="57">
        <v>6.0999999999999999E-2</v>
      </c>
    </row>
    <row r="57" spans="1:57">
      <c r="A57" s="56" t="s">
        <v>10</v>
      </c>
      <c r="B57" s="57">
        <v>0.17100000000000001</v>
      </c>
      <c r="C57" s="57">
        <v>0.14000000000000001</v>
      </c>
      <c r="D57" s="57">
        <v>0.17599999999999999</v>
      </c>
      <c r="E57" s="57">
        <v>0.115</v>
      </c>
      <c r="F57" s="57">
        <v>0.217</v>
      </c>
      <c r="G57" s="57">
        <v>0.26700000000000002</v>
      </c>
      <c r="H57" s="57">
        <v>0.308</v>
      </c>
      <c r="I57" s="57">
        <v>0.27700000000000002</v>
      </c>
      <c r="J57" s="57">
        <v>0.26200000000000001</v>
      </c>
      <c r="K57" s="57">
        <v>0.27600000000000002</v>
      </c>
      <c r="L57" s="57">
        <v>0.3</v>
      </c>
      <c r="M57" s="57">
        <v>0.193</v>
      </c>
      <c r="N57" s="57">
        <v>0.13300000000000001</v>
      </c>
      <c r="O57" s="57">
        <v>0.16300000000000001</v>
      </c>
      <c r="P57" s="57">
        <v>0.14799999999999999</v>
      </c>
      <c r="Q57" s="57">
        <v>0.188</v>
      </c>
      <c r="R57" s="57">
        <v>0.155</v>
      </c>
      <c r="S57" s="57">
        <v>0.13300000000000001</v>
      </c>
      <c r="T57" s="57">
        <v>0.16600000000000001</v>
      </c>
      <c r="U57" s="57">
        <v>0.13300000000000001</v>
      </c>
      <c r="V57" s="57">
        <v>0.13</v>
      </c>
      <c r="W57" s="57">
        <v>9.5000000000000001E-2</v>
      </c>
      <c r="X57" s="57">
        <v>0.13700000000000001</v>
      </c>
      <c r="Y57" s="57">
        <v>0.14199999999999999</v>
      </c>
      <c r="Z57" s="57">
        <v>9.2999999999999999E-2</v>
      </c>
      <c r="AA57" s="57">
        <v>0.187</v>
      </c>
      <c r="AB57" s="57">
        <v>0.111</v>
      </c>
      <c r="AC57" s="57">
        <v>9.8000000000000004E-2</v>
      </c>
      <c r="AD57" s="57">
        <v>8.3000000000000004E-2</v>
      </c>
      <c r="AE57" s="57">
        <v>0.109</v>
      </c>
      <c r="AF57" s="57">
        <v>0.10100000000000001</v>
      </c>
      <c r="AG57" s="57">
        <v>0.09</v>
      </c>
      <c r="AH57" s="57">
        <v>0.106</v>
      </c>
      <c r="AI57" s="57">
        <v>9.8000000000000004E-2</v>
      </c>
      <c r="AJ57" s="57">
        <v>0.16800000000000001</v>
      </c>
      <c r="AK57" s="57">
        <v>0.13900000000000001</v>
      </c>
      <c r="AL57" s="57">
        <v>0.122</v>
      </c>
      <c r="AM57" s="57">
        <v>0.13400000000000001</v>
      </c>
      <c r="AN57" s="57">
        <v>0.11799999999999999</v>
      </c>
      <c r="AO57" s="57"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  <c r="AV57" s="57">
        <v>7.3999999999999996E-2</v>
      </c>
      <c r="AW57" s="57">
        <v>0.14799999999999999</v>
      </c>
      <c r="AX57" s="57">
        <v>0.113</v>
      </c>
      <c r="AY57" s="57">
        <v>0.104</v>
      </c>
      <c r="AZ57" s="57">
        <v>0.113</v>
      </c>
      <c r="BA57" s="57">
        <v>0.14799999999999999</v>
      </c>
      <c r="BB57" s="57">
        <v>0.115</v>
      </c>
      <c r="BC57" s="57">
        <v>9.6000000000000002E-2</v>
      </c>
      <c r="BD57" s="57">
        <v>9.7000000000000003E-2</v>
      </c>
    </row>
    <row r="58" spans="1:57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</row>
    <row r="59" spans="1:57">
      <c r="A59" s="59" t="s">
        <v>168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</row>
    <row r="60" spans="1:57">
      <c r="A60" s="54" t="s">
        <v>0</v>
      </c>
      <c r="B60" s="39">
        <v>16320.827430999998</v>
      </c>
      <c r="C60" s="39">
        <v>17361.38114867</v>
      </c>
      <c r="D60" s="39">
        <v>18142.997316330002</v>
      </c>
      <c r="E60" s="39">
        <v>20663.423419999999</v>
      </c>
      <c r="F60" s="39">
        <v>16589.022265</v>
      </c>
      <c r="G60" s="39">
        <v>17674.131309</v>
      </c>
      <c r="H60" s="39">
        <v>20916.740203999998</v>
      </c>
      <c r="I60" s="39">
        <v>26115.311549999999</v>
      </c>
      <c r="J60" s="39">
        <v>19255.025747</v>
      </c>
      <c r="K60" s="39">
        <v>21515.520033999997</v>
      </c>
      <c r="L60" s="39">
        <v>23164.158055</v>
      </c>
      <c r="M60" s="39">
        <v>29238.467818999998</v>
      </c>
      <c r="N60" s="39">
        <v>19044.970054000005</v>
      </c>
      <c r="O60" s="39">
        <v>24869.484043999997</v>
      </c>
      <c r="P60" s="39">
        <v>26457.614389999999</v>
      </c>
      <c r="Q60" s="39">
        <v>34301.681278999989</v>
      </c>
      <c r="R60" s="39">
        <v>23330.734230999999</v>
      </c>
      <c r="S60" s="39">
        <v>25693.829495999995</v>
      </c>
      <c r="T60" s="39">
        <v>23977.186395000001</v>
      </c>
      <c r="U60" s="39">
        <v>26154.994274999997</v>
      </c>
      <c r="V60" s="39">
        <v>21716.16216</v>
      </c>
      <c r="W60" s="39">
        <v>21740.236375999997</v>
      </c>
      <c r="X60" s="39">
        <v>23598.684441000005</v>
      </c>
      <c r="Y60" s="39">
        <v>25444.984997000003</v>
      </c>
      <c r="Z60" s="39">
        <v>18602.200603999998</v>
      </c>
      <c r="AA60" s="39">
        <v>15964.117109999999</v>
      </c>
      <c r="AB60" s="39">
        <v>31019.505446999996</v>
      </c>
      <c r="AC60" s="39">
        <v>25356.057363</v>
      </c>
      <c r="AD60" s="39">
        <v>19566.915832999995</v>
      </c>
      <c r="AE60" s="39">
        <v>18227.636140999999</v>
      </c>
      <c r="AF60" s="39">
        <v>14182.876514</v>
      </c>
      <c r="AG60" s="39">
        <v>16772.623287000002</v>
      </c>
      <c r="AH60" s="39">
        <v>18141.089044</v>
      </c>
      <c r="AI60" s="39">
        <v>13424.058073999997</v>
      </c>
      <c r="AJ60" s="39">
        <v>14612.273818</v>
      </c>
      <c r="AK60" s="39">
        <v>21521.512909999998</v>
      </c>
      <c r="AL60" s="39">
        <v>16226.450425000001</v>
      </c>
      <c r="AM60" s="39">
        <v>15816.335293</v>
      </c>
      <c r="AN60" s="39">
        <v>17766.421125000001</v>
      </c>
      <c r="AO60" s="39"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  <c r="AV60" s="39">
        <v>31592.970177000003</v>
      </c>
      <c r="AW60" s="39">
        <v>34682.503656000001</v>
      </c>
      <c r="AX60" s="39">
        <v>28894.400595999999</v>
      </c>
      <c r="AY60" s="39">
        <v>33833.124282999997</v>
      </c>
      <c r="AZ60" s="39">
        <v>31383.519748999999</v>
      </c>
      <c r="BA60" s="39">
        <v>41806.438015</v>
      </c>
      <c r="BB60" s="39">
        <v>25290.031714999997</v>
      </c>
      <c r="BC60" s="39">
        <v>25920.844044000001</v>
      </c>
      <c r="BD60" s="39">
        <v>30773.978603</v>
      </c>
    </row>
    <row r="61" spans="1:57">
      <c r="A61" s="40" t="s">
        <v>169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  <c r="AV61" s="30">
        <v>14789.042232000002</v>
      </c>
      <c r="AW61" s="30">
        <v>15202.229622999997</v>
      </c>
      <c r="AX61" s="30">
        <v>18546.314318000001</v>
      </c>
      <c r="AY61" s="30">
        <v>11271.328734000001</v>
      </c>
      <c r="AZ61" s="30">
        <v>14983.244838000001</v>
      </c>
      <c r="BA61" s="30">
        <v>17808.240462999998</v>
      </c>
      <c r="BB61" s="30">
        <v>16345.341496999999</v>
      </c>
      <c r="BC61" s="30">
        <v>14041.935829</v>
      </c>
      <c r="BD61" s="30">
        <v>14717.630572999999</v>
      </c>
    </row>
    <row r="62" spans="1:57">
      <c r="A62" s="40" t="s">
        <v>170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  <c r="AV62" s="30">
        <v>16803.927944999999</v>
      </c>
      <c r="AW62" s="30">
        <v>19480.274033000002</v>
      </c>
      <c r="AX62" s="30">
        <v>10348.086278000001</v>
      </c>
      <c r="AY62" s="30">
        <v>22561.795548999999</v>
      </c>
      <c r="AZ62" s="30">
        <v>16400.274911</v>
      </c>
      <c r="BA62" s="30">
        <v>23998.197552000001</v>
      </c>
      <c r="BB62" s="30">
        <v>8944.6902179999997</v>
      </c>
      <c r="BC62" s="30">
        <v>11878.908213999999</v>
      </c>
      <c r="BD62" s="30">
        <v>16056.348030000001</v>
      </c>
    </row>
    <row r="63" spans="1:57">
      <c r="A63" s="40" t="s">
        <v>207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</row>
    <row r="64" spans="1:57">
      <c r="A64" s="74" t="s">
        <v>74</v>
      </c>
      <c r="B64" s="72">
        <v>-12612.756603000002</v>
      </c>
      <c r="C64" s="72">
        <v>-13592.436560999997</v>
      </c>
      <c r="D64" s="72">
        <v>-13625.390864999996</v>
      </c>
      <c r="E64" s="72">
        <v>-16789.995438000002</v>
      </c>
      <c r="F64" s="72">
        <v>-12675.281433999999</v>
      </c>
      <c r="G64" s="72">
        <v>-13310.11615</v>
      </c>
      <c r="H64" s="72">
        <v>-17088.078005000007</v>
      </c>
      <c r="I64" s="72">
        <v>-20849.877331999989</v>
      </c>
      <c r="J64" s="72">
        <v>-15115.067004010012</v>
      </c>
      <c r="K64" s="72">
        <v>-15735.251142989997</v>
      </c>
      <c r="L64" s="72">
        <v>-17384.87346499999</v>
      </c>
      <c r="M64" s="72">
        <v>-22222.805869540003</v>
      </c>
      <c r="N64" s="72">
        <v>-14519.350842</v>
      </c>
      <c r="O64" s="72">
        <v>-18692.487891999994</v>
      </c>
      <c r="P64" s="72">
        <v>-19213.222602000002</v>
      </c>
      <c r="Q64" s="72">
        <v>-27228.908337999994</v>
      </c>
      <c r="R64" s="72">
        <v>-17256.14336699999</v>
      </c>
      <c r="S64" s="72">
        <v>-18912.852046</v>
      </c>
      <c r="T64" s="72">
        <v>-18904.857268999996</v>
      </c>
      <c r="U64" s="72">
        <v>-19597.573299000003</v>
      </c>
      <c r="V64" s="72">
        <v>-16999.993244999998</v>
      </c>
      <c r="W64" s="72">
        <v>-17633.893247999986</v>
      </c>
      <c r="X64" s="72">
        <v>-17287.466393999999</v>
      </c>
      <c r="Y64" s="72">
        <v>-20570.558371999992</v>
      </c>
      <c r="Z64" s="72">
        <v>-14816.445661999996</v>
      </c>
      <c r="AA64" s="72">
        <v>-12655.907876999994</v>
      </c>
      <c r="AB64" s="72">
        <v>-25711.40930599999</v>
      </c>
      <c r="AC64" s="72">
        <v>-20470.098514999998</v>
      </c>
      <c r="AD64" s="72">
        <v>-16693.170336999992</v>
      </c>
      <c r="AE64" s="72">
        <v>-14548.496928000002</v>
      </c>
      <c r="AF64" s="72">
        <v>-11377.786103000004</v>
      </c>
      <c r="AG64" s="72">
        <v>-13896.070028000009</v>
      </c>
      <c r="AH64" s="72">
        <v>-15068.675072999999</v>
      </c>
      <c r="AI64" s="72">
        <v>-10219.753674999996</v>
      </c>
      <c r="AJ64" s="72">
        <v>-10268.736339999999</v>
      </c>
      <c r="AK64" s="72">
        <v>-16681.347862000002</v>
      </c>
      <c r="AL64" s="72">
        <v>-11730.507431999999</v>
      </c>
      <c r="AM64" s="72">
        <v>-12094.442242000001</v>
      </c>
      <c r="AN64" s="72">
        <v>-13436.884846999999</v>
      </c>
      <c r="AO64" s="72">
        <v>-14669.435321000006</v>
      </c>
      <c r="AP64" s="72">
        <v>-12956.645905000001</v>
      </c>
      <c r="AQ64" s="72">
        <v>-14804.484479999997</v>
      </c>
      <c r="AR64" s="72">
        <v>-19952.035</v>
      </c>
      <c r="AS64" s="72">
        <v>-20618.296000000002</v>
      </c>
      <c r="AT64" s="72">
        <v>-18421.731</v>
      </c>
      <c r="AU64" s="72">
        <v>-20374.601999999999</v>
      </c>
      <c r="AV64" s="72">
        <v>-24857.650042000001</v>
      </c>
      <c r="AW64" s="72">
        <v>-27576.086034000004</v>
      </c>
      <c r="AX64" s="72">
        <v>-24186.703438</v>
      </c>
      <c r="AY64" s="72">
        <v>-28400.810489</v>
      </c>
      <c r="AZ64" s="72">
        <v>-24373.028002999999</v>
      </c>
      <c r="BA64" s="72">
        <v>-32315.694717999999</v>
      </c>
      <c r="BB64" s="72">
        <v>-20408.125230000001</v>
      </c>
      <c r="BC64" s="72">
        <v>-19994.933634999994</v>
      </c>
      <c r="BD64" s="72">
        <v>-23994.583026999993</v>
      </c>
    </row>
    <row r="65" spans="1:56">
      <c r="A65" s="54" t="s">
        <v>154</v>
      </c>
      <c r="B65" s="39">
        <v>3708.0708279999963</v>
      </c>
      <c r="C65" s="39">
        <v>3768.9445876700029</v>
      </c>
      <c r="D65" s="39">
        <v>4517.6064513300062</v>
      </c>
      <c r="E65" s="39">
        <v>3873.4279819999974</v>
      </c>
      <c r="F65" s="39">
        <v>3913.740831000001</v>
      </c>
      <c r="G65" s="39">
        <v>4364.0151590000005</v>
      </c>
      <c r="H65" s="39">
        <v>3828.6621989999912</v>
      </c>
      <c r="I65" s="39">
        <v>5265.4342180000094</v>
      </c>
      <c r="J65" s="39">
        <v>4139.9587429899875</v>
      </c>
      <c r="K65" s="39">
        <v>5780.2688910100005</v>
      </c>
      <c r="L65" s="39">
        <v>5779.2845900000102</v>
      </c>
      <c r="M65" s="39">
        <v>7015.6619494599945</v>
      </c>
      <c r="N65" s="39">
        <v>4525.6192120000051</v>
      </c>
      <c r="O65" s="39">
        <v>6176.9961520000033</v>
      </c>
      <c r="P65" s="39">
        <v>7244.3917879999972</v>
      </c>
      <c r="Q65" s="39">
        <v>7072.7729409999956</v>
      </c>
      <c r="R65" s="39">
        <v>6074.5908640000089</v>
      </c>
      <c r="S65" s="39">
        <v>6780.9774499999949</v>
      </c>
      <c r="T65" s="39">
        <v>5072.3291260000042</v>
      </c>
      <c r="U65" s="39">
        <v>6557.420975999994</v>
      </c>
      <c r="V65" s="39">
        <v>4716.168915000002</v>
      </c>
      <c r="W65" s="39">
        <v>4106.3431280000113</v>
      </c>
      <c r="X65" s="39">
        <v>6311.2180470000058</v>
      </c>
      <c r="Y65" s="39">
        <v>4874.426625000011</v>
      </c>
      <c r="Z65" s="39">
        <v>3785.7549420000014</v>
      </c>
      <c r="AA65" s="39">
        <v>3308.209233000005</v>
      </c>
      <c r="AB65" s="39">
        <v>5308.0961410000054</v>
      </c>
      <c r="AC65" s="39">
        <v>4885.958848000002</v>
      </c>
      <c r="AD65" s="39">
        <v>2873.7454960000032</v>
      </c>
      <c r="AE65" s="39">
        <v>3679.1392129999967</v>
      </c>
      <c r="AF65" s="39">
        <v>2805.0904109999956</v>
      </c>
      <c r="AG65" s="39">
        <v>2876.553258999993</v>
      </c>
      <c r="AH65" s="39">
        <v>3072.4139710000018</v>
      </c>
      <c r="AI65" s="39">
        <v>3204.3043990000006</v>
      </c>
      <c r="AJ65" s="39">
        <v>4343.5374780000002</v>
      </c>
      <c r="AK65" s="39">
        <v>4840.1650479999953</v>
      </c>
      <c r="AL65" s="39">
        <v>4495.9429930000024</v>
      </c>
      <c r="AM65" s="39">
        <v>3721.8930509999991</v>
      </c>
      <c r="AN65" s="39">
        <v>4329.5362780000014</v>
      </c>
      <c r="AO65" s="39"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  <c r="AV65" s="39">
        <v>6735.3201350000018</v>
      </c>
      <c r="AW65" s="39">
        <v>7106.4176219999972</v>
      </c>
      <c r="AX65" s="39">
        <v>4707.697157999999</v>
      </c>
      <c r="AY65" s="39">
        <v>5432.3137939999979</v>
      </c>
      <c r="AZ65" s="39">
        <v>7010.4917459999997</v>
      </c>
      <c r="BA65" s="39">
        <v>9490.7432970000009</v>
      </c>
      <c r="BB65" s="39">
        <v>4881.9064849999995</v>
      </c>
      <c r="BC65" s="39">
        <v>5925.9104090000073</v>
      </c>
      <c r="BD65" s="39">
        <v>6779.3955760000063</v>
      </c>
    </row>
    <row r="66" spans="1:56">
      <c r="A66" s="74" t="s">
        <v>76</v>
      </c>
      <c r="B66" s="72">
        <v>-1897.4474329999998</v>
      </c>
      <c r="C66" s="72">
        <v>-1864.3645140000001</v>
      </c>
      <c r="D66" s="72">
        <v>-1705.6865159999998</v>
      </c>
      <c r="E66" s="72">
        <v>-1949.6005969999987</v>
      </c>
      <c r="F66" s="72">
        <v>-1716.20945583</v>
      </c>
      <c r="G66" s="72">
        <v>-2073.0550971699995</v>
      </c>
      <c r="H66" s="72">
        <v>-1501.8680329999993</v>
      </c>
      <c r="I66" s="72">
        <v>-2181.6508429999994</v>
      </c>
      <c r="J66" s="72">
        <v>-1362.5830862600001</v>
      </c>
      <c r="K66" s="72">
        <v>-2454.17155374</v>
      </c>
      <c r="L66" s="72">
        <v>-1956.4174589999996</v>
      </c>
      <c r="M66" s="72">
        <v>-2354.3776549999993</v>
      </c>
      <c r="N66" s="72">
        <v>-1892.6658429999993</v>
      </c>
      <c r="O66" s="72">
        <v>-2222.8274799999995</v>
      </c>
      <c r="P66" s="72">
        <v>-2498.1604620000021</v>
      </c>
      <c r="Q66" s="72">
        <v>-2275.1693049999994</v>
      </c>
      <c r="R66" s="72">
        <v>-2155.2869609999998</v>
      </c>
      <c r="S66" s="72">
        <v>-2412.0880350000002</v>
      </c>
      <c r="T66" s="72">
        <v>-2053.3946529999994</v>
      </c>
      <c r="U66" s="72">
        <v>-2019.9577050000003</v>
      </c>
      <c r="V66" s="72">
        <v>-1734.6344389999999</v>
      </c>
      <c r="W66" s="72">
        <v>-2090.0797459999994</v>
      </c>
      <c r="X66" s="72">
        <v>-2256.8802060000007</v>
      </c>
      <c r="Y66" s="72">
        <v>-2415.2627980000007</v>
      </c>
      <c r="Z66" s="72">
        <v>-2365.244361</v>
      </c>
      <c r="AA66" s="72">
        <v>-2210.6678230000002</v>
      </c>
      <c r="AB66" s="72">
        <v>-1901.8560050000001</v>
      </c>
      <c r="AC66" s="72">
        <v>-1694.1874600000001</v>
      </c>
      <c r="AD66" s="72">
        <v>-490.64511999999888</v>
      </c>
      <c r="AE66" s="72">
        <v>-1983.704782</v>
      </c>
      <c r="AF66" s="72">
        <v>-1896.9060530000004</v>
      </c>
      <c r="AG66" s="72">
        <v>-2596.1424729999994</v>
      </c>
      <c r="AH66" s="72">
        <v>-2884.6223679999998</v>
      </c>
      <c r="AI66" s="72">
        <v>-1887.753048</v>
      </c>
      <c r="AJ66" s="72">
        <v>-1785.2805349999999</v>
      </c>
      <c r="AK66" s="72">
        <v>-1781.8960199999988</v>
      </c>
      <c r="AL66" s="72">
        <v>-1916.5056970000007</v>
      </c>
      <c r="AM66" s="72">
        <v>-1746.484788</v>
      </c>
      <c r="AN66" s="72">
        <v>-2509.2581870000013</v>
      </c>
      <c r="AO66" s="72">
        <v>-2061.1707080000006</v>
      </c>
      <c r="AP66" s="72">
        <v>-2130.0199349999998</v>
      </c>
      <c r="AQ66" s="72">
        <v>-2404.6006820000002</v>
      </c>
      <c r="AR66" s="72">
        <v>-2794.9979999999996</v>
      </c>
      <c r="AS66" s="72">
        <v>-3650.3580000000002</v>
      </c>
      <c r="AT66" s="72">
        <v>-2560.5100000000002</v>
      </c>
      <c r="AU66" s="72">
        <v>-3265.6430000000005</v>
      </c>
      <c r="AV66" s="72">
        <v>-4048.0971900000009</v>
      </c>
      <c r="AW66" s="72">
        <v>-2928.7204160000001</v>
      </c>
      <c r="AX66" s="72">
        <v>-4037.5244240000002</v>
      </c>
      <c r="AY66" s="72">
        <v>-3775.8804650000002</v>
      </c>
      <c r="AZ66" s="72">
        <v>-3928.5916560000001</v>
      </c>
      <c r="BA66" s="72">
        <v>-3811.922149</v>
      </c>
      <c r="BB66" s="72">
        <v>-3942.1581110000002</v>
      </c>
      <c r="BC66" s="72">
        <v>-3875.0147980000006</v>
      </c>
      <c r="BD66" s="72">
        <v>-4014.3872590000001</v>
      </c>
    </row>
    <row r="67" spans="1:56">
      <c r="A67" s="54" t="s">
        <v>7</v>
      </c>
      <c r="B67" s="39">
        <v>1810.6233949999964</v>
      </c>
      <c r="C67" s="39">
        <v>1904.5800736700028</v>
      </c>
      <c r="D67" s="39">
        <v>2811.9199353300064</v>
      </c>
      <c r="E67" s="39">
        <v>1923.8273849999987</v>
      </c>
      <c r="F67" s="39">
        <v>2197.531375170001</v>
      </c>
      <c r="G67" s="39">
        <v>2290.960061830001</v>
      </c>
      <c r="H67" s="39">
        <v>2326.7941659999919</v>
      </c>
      <c r="I67" s="39">
        <v>3083.78337500001</v>
      </c>
      <c r="J67" s="39">
        <v>2777.3756567299874</v>
      </c>
      <c r="K67" s="39">
        <v>3326.0973372700005</v>
      </c>
      <c r="L67" s="39">
        <v>3822.8671310000109</v>
      </c>
      <c r="M67" s="39">
        <v>4661.2842944599952</v>
      </c>
      <c r="N67" s="39">
        <v>2632.9533690000058</v>
      </c>
      <c r="O67" s="39">
        <v>3954.1686720000039</v>
      </c>
      <c r="P67" s="39">
        <v>4746.2313259999955</v>
      </c>
      <c r="Q67" s="39">
        <v>4797.6036359999962</v>
      </c>
      <c r="R67" s="39">
        <v>3919.3039030000091</v>
      </c>
      <c r="S67" s="39">
        <v>4368.8894149999942</v>
      </c>
      <c r="T67" s="39">
        <v>3018.9344730000048</v>
      </c>
      <c r="U67" s="39">
        <v>4537.4632709999933</v>
      </c>
      <c r="V67" s="39">
        <v>2981.5344760000021</v>
      </c>
      <c r="W67" s="39">
        <v>2016.2633820000119</v>
      </c>
      <c r="X67" s="39">
        <v>4054.337841000005</v>
      </c>
      <c r="Y67" s="39">
        <v>2459.1638270000103</v>
      </c>
      <c r="Z67" s="39">
        <v>1420.5105810000014</v>
      </c>
      <c r="AA67" s="39">
        <v>1097.5414100000048</v>
      </c>
      <c r="AB67" s="39">
        <v>3406.2401360000054</v>
      </c>
      <c r="AC67" s="39">
        <v>3191.7713880000019</v>
      </c>
      <c r="AD67" s="39">
        <v>2383.1003760000044</v>
      </c>
      <c r="AE67" s="39">
        <v>1695.4344309999967</v>
      </c>
      <c r="AF67" s="39">
        <v>908.1843579999952</v>
      </c>
      <c r="AG67" s="39">
        <v>280.41078599999355</v>
      </c>
      <c r="AH67" s="39">
        <v>187.79160300000194</v>
      </c>
      <c r="AI67" s="39">
        <v>1316.5513510000005</v>
      </c>
      <c r="AJ67" s="39">
        <v>2558.2569430000003</v>
      </c>
      <c r="AK67" s="39">
        <v>3058.2690279999965</v>
      </c>
      <c r="AL67" s="39">
        <v>2579.4372960000019</v>
      </c>
      <c r="AM67" s="39">
        <v>1975.4082629999991</v>
      </c>
      <c r="AN67" s="39">
        <v>1820.2780910000001</v>
      </c>
      <c r="AO67" s="39"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  <c r="AV67" s="39">
        <v>2687.2229450000009</v>
      </c>
      <c r="AW67" s="39">
        <v>4177.6972059999971</v>
      </c>
      <c r="AX67" s="39">
        <v>670.17273399999885</v>
      </c>
      <c r="AY67" s="39">
        <v>1656.4333289999977</v>
      </c>
      <c r="AZ67" s="39">
        <v>3081.9000899999996</v>
      </c>
      <c r="BA67" s="39">
        <v>5678.8211480000009</v>
      </c>
      <c r="BB67" s="39">
        <v>939.74837399999933</v>
      </c>
      <c r="BC67" s="39">
        <v>2050.8956110000067</v>
      </c>
      <c r="BD67" s="39">
        <v>2765.0083170000062</v>
      </c>
    </row>
    <row r="68" spans="1:56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  <c r="AV68" s="39">
        <v>3652.3087170000026</v>
      </c>
      <c r="AW68" s="39">
        <v>5358.4907470000053</v>
      </c>
      <c r="AX68" s="39">
        <v>2277.5246479999992</v>
      </c>
      <c r="AY68" s="39">
        <v>3662.1063180000037</v>
      </c>
      <c r="AZ68" s="39">
        <v>4927.3788609999947</v>
      </c>
      <c r="BA68" s="39">
        <v>8076.5423749999891</v>
      </c>
      <c r="BB68" s="39">
        <v>2987.6973570000046</v>
      </c>
      <c r="BC68" s="39">
        <v>3862.4795850000028</v>
      </c>
      <c r="BD68" s="39">
        <v>4716.827788999999</v>
      </c>
    </row>
    <row r="69" spans="1:56">
      <c r="A69" s="56" t="s">
        <v>9</v>
      </c>
      <c r="B69" s="57">
        <v>0.111</v>
      </c>
      <c r="C69" s="57">
        <v>0.11</v>
      </c>
      <c r="D69" s="57">
        <v>0.155</v>
      </c>
      <c r="E69" s="57">
        <v>9.2999999999999999E-2</v>
      </c>
      <c r="F69" s="57">
        <v>0.13200000000000001</v>
      </c>
      <c r="G69" s="57">
        <v>0.13</v>
      </c>
      <c r="H69" s="57">
        <v>0.111</v>
      </c>
      <c r="I69" s="57">
        <v>0.11799999999999999</v>
      </c>
      <c r="J69" s="57">
        <v>0.14399999999999999</v>
      </c>
      <c r="K69" s="57">
        <v>0.155</v>
      </c>
      <c r="L69" s="57">
        <v>0.16500000000000001</v>
      </c>
      <c r="M69" s="57">
        <v>0.159</v>
      </c>
      <c r="N69" s="57">
        <v>0.13800000000000001</v>
      </c>
      <c r="O69" s="57">
        <v>0.159</v>
      </c>
      <c r="P69" s="57">
        <v>0.17899999999999999</v>
      </c>
      <c r="Q69" s="57">
        <v>0.14000000000000001</v>
      </c>
      <c r="R69" s="57">
        <v>0.16800000000000001</v>
      </c>
      <c r="S69" s="57">
        <v>0.17</v>
      </c>
      <c r="T69" s="57">
        <v>0.126</v>
      </c>
      <c r="U69" s="57">
        <v>0.17299999999999999</v>
      </c>
      <c r="V69" s="57">
        <v>0.13700000000000001</v>
      </c>
      <c r="W69" s="57">
        <v>9.2999999999999999E-2</v>
      </c>
      <c r="X69" s="57">
        <v>0.17199999999999999</v>
      </c>
      <c r="Y69" s="57">
        <v>9.7000000000000003E-2</v>
      </c>
      <c r="Z69" s="57">
        <v>7.5999999999999998E-2</v>
      </c>
      <c r="AA69" s="57">
        <v>6.9000000000000006E-2</v>
      </c>
      <c r="AB69" s="57">
        <v>0.11</v>
      </c>
      <c r="AC69" s="57">
        <v>0.126</v>
      </c>
      <c r="AD69" s="57">
        <v>0.122</v>
      </c>
      <c r="AE69" s="57">
        <v>9.2999999999999999E-2</v>
      </c>
      <c r="AF69" s="57">
        <v>6.4000000000000001E-2</v>
      </c>
      <c r="AG69" s="57">
        <v>1.7000000000000001E-2</v>
      </c>
      <c r="AH69" s="57">
        <v>0.01</v>
      </c>
      <c r="AI69" s="57">
        <v>9.8000000000000004E-2</v>
      </c>
      <c r="AJ69" s="57">
        <v>0.17499999999999999</v>
      </c>
      <c r="AK69" s="57">
        <v>0.14199999999999999</v>
      </c>
      <c r="AL69" s="57">
        <v>0.159</v>
      </c>
      <c r="AM69" s="57">
        <v>0.125</v>
      </c>
      <c r="AN69" s="57">
        <v>0.10199999999999999</v>
      </c>
      <c r="AO69" s="57"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  <c r="AV69" s="57">
        <v>8.5000000000000006E-2</v>
      </c>
      <c r="AW69" s="57">
        <v>0.12</v>
      </c>
      <c r="AX69" s="57">
        <v>2.3E-2</v>
      </c>
      <c r="AY69" s="57">
        <v>4.9000000000000002E-2</v>
      </c>
      <c r="AZ69" s="57">
        <v>9.8000000000000004E-2</v>
      </c>
      <c r="BA69" s="57">
        <v>0.13600000000000001</v>
      </c>
      <c r="BB69" s="57">
        <v>3.6999999999999998E-2</v>
      </c>
      <c r="BC69" s="57">
        <v>7.9000000000000001E-2</v>
      </c>
      <c r="BD69" s="57">
        <v>0.09</v>
      </c>
    </row>
    <row r="70" spans="1:56">
      <c r="A70" s="56" t="s">
        <v>10</v>
      </c>
      <c r="B70" s="57">
        <v>0.14299999999999999</v>
      </c>
      <c r="C70" s="57">
        <v>0.13900000000000001</v>
      </c>
      <c r="D70" s="57">
        <v>0.185</v>
      </c>
      <c r="E70" s="57">
        <v>0.12</v>
      </c>
      <c r="F70" s="57">
        <v>0.16500000000000001</v>
      </c>
      <c r="G70" s="57">
        <v>0.16</v>
      </c>
      <c r="H70" s="57">
        <v>0.14099999999999999</v>
      </c>
      <c r="I70" s="57">
        <v>0.14000000000000001</v>
      </c>
      <c r="J70" s="57">
        <v>0.17299999999999999</v>
      </c>
      <c r="K70" s="57">
        <v>0.184</v>
      </c>
      <c r="L70" s="57">
        <v>0.19500000000000001</v>
      </c>
      <c r="M70" s="57">
        <v>0.183</v>
      </c>
      <c r="N70" s="57">
        <v>0.17399999999999999</v>
      </c>
      <c r="O70" s="57">
        <v>0.184</v>
      </c>
      <c r="P70" s="57">
        <v>0.21</v>
      </c>
      <c r="Q70" s="57">
        <v>0.16400000000000001</v>
      </c>
      <c r="R70" s="57">
        <v>0.20100000000000001</v>
      </c>
      <c r="S70" s="57">
        <v>0.19900000000000001</v>
      </c>
      <c r="T70" s="57">
        <v>0.154</v>
      </c>
      <c r="U70" s="57">
        <v>0.19900000000000001</v>
      </c>
      <c r="V70" s="57">
        <v>0.17</v>
      </c>
      <c r="W70" s="57">
        <v>0.127</v>
      </c>
      <c r="X70" s="57">
        <v>0.19900000000000001</v>
      </c>
      <c r="Y70" s="57">
        <v>0.11600000000000001</v>
      </c>
      <c r="Z70" s="57">
        <v>0.106</v>
      </c>
      <c r="AA70" s="57">
        <v>9.9000000000000005E-2</v>
      </c>
      <c r="AB70" s="57">
        <v>0.128</v>
      </c>
      <c r="AC70" s="57">
        <v>0.14599999999999999</v>
      </c>
      <c r="AD70" s="57">
        <v>0.158</v>
      </c>
      <c r="AE70" s="57">
        <v>0.14499999999999999</v>
      </c>
      <c r="AF70" s="57">
        <v>0.14199999999999999</v>
      </c>
      <c r="AG70" s="57">
        <v>7.9000000000000001E-2</v>
      </c>
      <c r="AH70" s="57">
        <v>7.1999999999999995E-2</v>
      </c>
      <c r="AI70" s="57">
        <v>0.17199999999999999</v>
      </c>
      <c r="AJ70" s="57">
        <v>0.23799999999999999</v>
      </c>
      <c r="AK70" s="57">
        <v>0.187</v>
      </c>
      <c r="AL70" s="57">
        <v>0.215</v>
      </c>
      <c r="AM70" s="57">
        <v>0.17499999999999999</v>
      </c>
      <c r="AN70" s="57">
        <v>0.14599999999999999</v>
      </c>
      <c r="AO70" s="57"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  <c r="AV70" s="57">
        <v>0.11600000000000001</v>
      </c>
      <c r="AW70" s="57">
        <v>0.155</v>
      </c>
      <c r="AX70" s="57">
        <v>7.9000000000000001E-2</v>
      </c>
      <c r="AY70" s="57">
        <v>0.108</v>
      </c>
      <c r="AZ70" s="57">
        <v>0.157</v>
      </c>
      <c r="BA70" s="57">
        <v>0.193</v>
      </c>
      <c r="BB70" s="57">
        <v>0.11799999999999999</v>
      </c>
      <c r="BC70" s="57">
        <v>0.14899999999999999</v>
      </c>
      <c r="BD70" s="57">
        <v>0.153</v>
      </c>
    </row>
    <row r="71" spans="1:56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</row>
    <row r="72" spans="1:56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</row>
    <row r="73" spans="1:56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v>43493.345868000004</v>
      </c>
      <c r="AM73" s="39">
        <v>47124.808615000002</v>
      </c>
      <c r="AN73" s="39">
        <v>53655.860314999998</v>
      </c>
      <c r="AO73" s="39"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  <c r="AV73" s="39">
        <v>76308.844948999991</v>
      </c>
      <c r="AW73" s="39">
        <v>138735.63560400001</v>
      </c>
      <c r="AX73" s="39">
        <v>99093.078202000004</v>
      </c>
      <c r="AY73" s="39">
        <v>99847.020860999997</v>
      </c>
      <c r="AZ73" s="39">
        <v>95684.161175000001</v>
      </c>
      <c r="BA73" s="39">
        <v>117199.194722</v>
      </c>
      <c r="BB73" s="39">
        <v>85040.530322000006</v>
      </c>
      <c r="BC73" s="39">
        <v>98805.117200000008</v>
      </c>
      <c r="BD73" s="39">
        <v>98407.630700999987</v>
      </c>
    </row>
    <row r="74" spans="1:56">
      <c r="A74" s="40" t="s">
        <v>169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32649.92354946</v>
      </c>
      <c r="AU74" s="30">
        <v>28137.032129999996</v>
      </c>
      <c r="AV74" s="30">
        <v>37874.906039330002</v>
      </c>
      <c r="AW74" s="30">
        <v>80955.674284910012</v>
      </c>
      <c r="AX74" s="30">
        <v>45649.016889999999</v>
      </c>
      <c r="AY74" s="30">
        <v>43058.938643000001</v>
      </c>
      <c r="AZ74" s="30">
        <v>53881.269081999999</v>
      </c>
      <c r="BA74" s="30">
        <v>57198.866611999998</v>
      </c>
      <c r="BB74" s="30">
        <v>46318.406900000002</v>
      </c>
      <c r="BC74" s="30">
        <v>44637.211327999998</v>
      </c>
      <c r="BD74" s="30">
        <v>48367.244494999992</v>
      </c>
    </row>
    <row r="75" spans="1:56">
      <c r="A75" s="40" t="s">
        <v>170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29118.256450540001</v>
      </c>
      <c r="AU75" s="30">
        <v>33353.472869999998</v>
      </c>
      <c r="AV75" s="30">
        <v>38433.938909670003</v>
      </c>
      <c r="AW75" s="30">
        <v>57779.961319090005</v>
      </c>
      <c r="AX75" s="30">
        <v>53444.061311999998</v>
      </c>
      <c r="AY75" s="30">
        <v>56788.082218000003</v>
      </c>
      <c r="AZ75" s="30">
        <v>41802.892093000002</v>
      </c>
      <c r="BA75" s="30">
        <v>60000.328110000002</v>
      </c>
      <c r="BB75" s="30">
        <v>38722.123421999997</v>
      </c>
      <c r="BC75" s="30">
        <v>54167.905872000003</v>
      </c>
      <c r="BD75" s="30">
        <v>50040.386206000003</v>
      </c>
    </row>
    <row r="76" spans="1:56">
      <c r="A76" s="40" t="s">
        <v>207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</row>
    <row r="77" spans="1:56">
      <c r="A77" s="74" t="s">
        <v>74</v>
      </c>
      <c r="B77" s="72">
        <v>-41378.424814999977</v>
      </c>
      <c r="C77" s="72">
        <v>-47484.740420999995</v>
      </c>
      <c r="D77" s="72">
        <v>-48894.596860999969</v>
      </c>
      <c r="E77" s="72">
        <v>-49541.255445999945</v>
      </c>
      <c r="F77" s="72">
        <v>-44774.332717000005</v>
      </c>
      <c r="G77" s="72">
        <v>-45077.932435000002</v>
      </c>
      <c r="H77" s="72">
        <v>-45445.562324000042</v>
      </c>
      <c r="I77" s="72">
        <v>-46358.375224999989</v>
      </c>
      <c r="J77" s="72">
        <v>-45476.231799999965</v>
      </c>
      <c r="K77" s="72">
        <v>-90637.286838999978</v>
      </c>
      <c r="L77" s="72">
        <v>-99840.530162999989</v>
      </c>
      <c r="M77" s="72">
        <v>-101165.24489100014</v>
      </c>
      <c r="N77" s="72">
        <v>-83677.853886970261</v>
      </c>
      <c r="O77" s="72">
        <v>-77524.791666865392</v>
      </c>
      <c r="P77" s="72">
        <v>-70057.52207859901</v>
      </c>
      <c r="Q77" s="72">
        <v>-73005.77438820008</v>
      </c>
      <c r="R77" s="72">
        <v>-60907.395741999993</v>
      </c>
      <c r="S77" s="72">
        <v>-64282.72935899999</v>
      </c>
      <c r="T77" s="72">
        <v>-62837.339009999981</v>
      </c>
      <c r="U77" s="72">
        <v>-69573.849262000003</v>
      </c>
      <c r="V77" s="72">
        <v>-71026.106685999985</v>
      </c>
      <c r="W77" s="72">
        <v>-61499.132707000033</v>
      </c>
      <c r="X77" s="72">
        <v>-59913.985898999999</v>
      </c>
      <c r="Y77" s="72">
        <v>-61516.497177000012</v>
      </c>
      <c r="Z77" s="72">
        <v>-54052.061082999964</v>
      </c>
      <c r="AA77" s="72">
        <v>-47369.269579999971</v>
      </c>
      <c r="AB77" s="72">
        <v>-49205.035704000009</v>
      </c>
      <c r="AC77" s="72">
        <v>-56709.062828999966</v>
      </c>
      <c r="AD77" s="72">
        <v>-50043.614354000005</v>
      </c>
      <c r="AE77" s="72">
        <v>-55483.581500000037</v>
      </c>
      <c r="AF77" s="72">
        <v>-61428.550336000029</v>
      </c>
      <c r="AG77" s="72">
        <v>-62782.350707000034</v>
      </c>
      <c r="AH77" s="72">
        <v>-62461.470665000015</v>
      </c>
      <c r="AI77" s="72">
        <v>-38927.360127999993</v>
      </c>
      <c r="AJ77" s="72">
        <v>-40447.565164000014</v>
      </c>
      <c r="AK77" s="72">
        <v>-41154.335047000008</v>
      </c>
      <c r="AL77" s="72">
        <v>-38802.380355000023</v>
      </c>
      <c r="AM77" s="72">
        <v>-40696.562723999981</v>
      </c>
      <c r="AN77" s="72">
        <v>-47530.122679000022</v>
      </c>
      <c r="AO77" s="72">
        <v>-54955.630357000002</v>
      </c>
      <c r="AP77" s="72">
        <v>-47433.082081000015</v>
      </c>
      <c r="AQ77" s="72">
        <v>-54582.358899000028</v>
      </c>
      <c r="AR77" s="72">
        <v>-61344.832000000002</v>
      </c>
      <c r="AS77" s="72">
        <v>-70205.751999999993</v>
      </c>
      <c r="AT77" s="72">
        <v>-54427.75</v>
      </c>
      <c r="AU77" s="72">
        <v>-54359.973000000005</v>
      </c>
      <c r="AV77" s="72">
        <v>-66367.824342000007</v>
      </c>
      <c r="AW77" s="72">
        <v>-119355.12090600001</v>
      </c>
      <c r="AX77" s="72">
        <v>-88440.371830999997</v>
      </c>
      <c r="AY77" s="72">
        <v>-90322.111327000006</v>
      </c>
      <c r="AZ77" s="72">
        <v>-86749.869540999993</v>
      </c>
      <c r="BA77" s="72">
        <v>-101560.577433</v>
      </c>
      <c r="BB77" s="72">
        <v>-77932.667605999988</v>
      </c>
      <c r="BC77" s="72">
        <v>-90944.641568000021</v>
      </c>
      <c r="BD77" s="72">
        <v>-89073.237129000001</v>
      </c>
    </row>
    <row r="78" spans="1:56">
      <c r="A78" s="54" t="s">
        <v>154</v>
      </c>
      <c r="B78" s="39">
        <v>8665.2849330000172</v>
      </c>
      <c r="C78" s="39">
        <v>11086.286312999997</v>
      </c>
      <c r="D78" s="39">
        <v>12219.907373000031</v>
      </c>
      <c r="E78" s="39">
        <v>10594.428503000061</v>
      </c>
      <c r="F78" s="39">
        <v>8785.2358629999871</v>
      </c>
      <c r="G78" s="39">
        <v>9523.9363709999961</v>
      </c>
      <c r="H78" s="39">
        <v>8654.461757999954</v>
      </c>
      <c r="I78" s="39">
        <v>8932.2470560000002</v>
      </c>
      <c r="J78" s="39">
        <v>7634.7829460000357</v>
      </c>
      <c r="K78" s="39">
        <v>15313.033959000008</v>
      </c>
      <c r="L78" s="39">
        <v>12229.524976999994</v>
      </c>
      <c r="M78" s="39">
        <v>11022.503929999846</v>
      </c>
      <c r="N78" s="39">
        <v>8876.4863570297457</v>
      </c>
      <c r="O78" s="39">
        <v>10637.843979134617</v>
      </c>
      <c r="P78" s="39">
        <v>10115.392596400969</v>
      </c>
      <c r="Q78" s="39">
        <v>9983.8138917999167</v>
      </c>
      <c r="R78" s="39">
        <v>8321.8699470000138</v>
      </c>
      <c r="S78" s="39">
        <v>6403.755559000012</v>
      </c>
      <c r="T78" s="39">
        <v>10035.580506000013</v>
      </c>
      <c r="U78" s="39">
        <v>-3723.4646970000176</v>
      </c>
      <c r="V78" s="39">
        <v>3140.0673010000173</v>
      </c>
      <c r="W78" s="39">
        <v>3648.6917609999728</v>
      </c>
      <c r="X78" s="39">
        <v>6488.2044479999968</v>
      </c>
      <c r="Y78" s="39">
        <v>3983.154048000004</v>
      </c>
      <c r="Z78" s="39">
        <v>3390.9398570000412</v>
      </c>
      <c r="AA78" s="39">
        <v>3966.9056850000197</v>
      </c>
      <c r="AB78" s="39">
        <v>6149.0743579999908</v>
      </c>
      <c r="AC78" s="39">
        <v>7835.4852380000448</v>
      </c>
      <c r="AD78" s="39">
        <v>6045.4517029999988</v>
      </c>
      <c r="AE78" s="39">
        <v>7093.5382969999555</v>
      </c>
      <c r="AF78" s="39">
        <v>6507.7361059999821</v>
      </c>
      <c r="AG78" s="39">
        <v>9877.9901329999702</v>
      </c>
      <c r="AH78" s="39">
        <v>3451.1321019999887</v>
      </c>
      <c r="AI78" s="39">
        <v>8417.0640539999949</v>
      </c>
      <c r="AJ78" s="39">
        <v>5071.7285289999927</v>
      </c>
      <c r="AK78" s="39">
        <v>4207.7098630000037</v>
      </c>
      <c r="AL78" s="39">
        <v>4690.965512999981</v>
      </c>
      <c r="AM78" s="39">
        <v>6428.2458910000205</v>
      </c>
      <c r="AN78" s="39">
        <v>6125.7376359999762</v>
      </c>
      <c r="AO78" s="39"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  <c r="AV78" s="39">
        <v>9941.020606999984</v>
      </c>
      <c r="AW78" s="39">
        <v>19380.514697999999</v>
      </c>
      <c r="AX78" s="39">
        <v>10652.706371000007</v>
      </c>
      <c r="AY78" s="39">
        <v>9524.9095339999913</v>
      </c>
      <c r="AZ78" s="39">
        <v>8934.2916340000083</v>
      </c>
      <c r="BA78" s="39">
        <v>15638.617289000002</v>
      </c>
      <c r="BB78" s="39">
        <v>7107.8627160000178</v>
      </c>
      <c r="BC78" s="39">
        <v>7860.4756319999869</v>
      </c>
      <c r="BD78" s="39">
        <v>9334.3935719999863</v>
      </c>
    </row>
    <row r="79" spans="1:56">
      <c r="A79" s="74" t="s">
        <v>76</v>
      </c>
      <c r="B79" s="72">
        <v>-4500.9281409999976</v>
      </c>
      <c r="C79" s="72">
        <v>-4930.3948859999991</v>
      </c>
      <c r="D79" s="72">
        <v>-4643.4988869999997</v>
      </c>
      <c r="E79" s="72">
        <v>-4234.8697200000006</v>
      </c>
      <c r="F79" s="72">
        <v>-4559.5366099999992</v>
      </c>
      <c r="G79" s="72">
        <v>-4590.430212000002</v>
      </c>
      <c r="H79" s="72">
        <v>-3827.1198999999979</v>
      </c>
      <c r="I79" s="72">
        <v>-3316.2479709999989</v>
      </c>
      <c r="J79" s="72">
        <v>-3722.7730210000009</v>
      </c>
      <c r="K79" s="72">
        <v>-6492.0679450000007</v>
      </c>
      <c r="L79" s="72">
        <v>-8405.7550540000011</v>
      </c>
      <c r="M79" s="72">
        <v>-5285.5739809999986</v>
      </c>
      <c r="N79" s="72">
        <v>-4415.1461130297394</v>
      </c>
      <c r="O79" s="72">
        <v>-4732.2083331346021</v>
      </c>
      <c r="P79" s="72">
        <v>-4659.4779214009886</v>
      </c>
      <c r="Q79" s="72">
        <v>-5029.2256117999132</v>
      </c>
      <c r="R79" s="72">
        <v>-6419.0938089999981</v>
      </c>
      <c r="S79" s="72">
        <v>-4601.4497919999994</v>
      </c>
      <c r="T79" s="72">
        <v>-6849.6210619999983</v>
      </c>
      <c r="U79" s="72">
        <v>-8857.1081179999983</v>
      </c>
      <c r="V79" s="72">
        <v>-7185.1666829999976</v>
      </c>
      <c r="W79" s="72">
        <v>-6244.2694519999986</v>
      </c>
      <c r="X79" s="72">
        <v>-6995.4138080000048</v>
      </c>
      <c r="Y79" s="72">
        <v>-4267.1931979999999</v>
      </c>
      <c r="Z79" s="72">
        <v>-6016.1078959999995</v>
      </c>
      <c r="AA79" s="72">
        <v>-4871.3286019999978</v>
      </c>
      <c r="AB79" s="72">
        <v>-5506.1419310000001</v>
      </c>
      <c r="AC79" s="72">
        <v>-6116.0241350000015</v>
      </c>
      <c r="AD79" s="72">
        <v>-6353.327744000002</v>
      </c>
      <c r="AE79" s="72">
        <v>-6477.8849849999988</v>
      </c>
      <c r="AF79" s="72">
        <v>-6247.5139880000015</v>
      </c>
      <c r="AG79" s="72">
        <v>-7463.508914</v>
      </c>
      <c r="AH79" s="72">
        <v>-7450.4610219999922</v>
      </c>
      <c r="AI79" s="72">
        <v>-5379.7995020000017</v>
      </c>
      <c r="AJ79" s="72">
        <v>-3974.3882789999998</v>
      </c>
      <c r="AK79" s="72">
        <v>-4749.8099469999997</v>
      </c>
      <c r="AL79" s="72">
        <v>-4594.7488409999987</v>
      </c>
      <c r="AM79" s="72">
        <v>-4746.7565289999975</v>
      </c>
      <c r="AN79" s="72">
        <v>-5272.636682999997</v>
      </c>
      <c r="AO79" s="72">
        <v>-5851.6214479999981</v>
      </c>
      <c r="AP79" s="72">
        <v>-6165.4126649999898</v>
      </c>
      <c r="AQ79" s="72">
        <v>-6054.8257469999935</v>
      </c>
      <c r="AR79" s="72">
        <v>-5399.9129999999996</v>
      </c>
      <c r="AS79" s="72">
        <v>-6738.5829999999996</v>
      </c>
      <c r="AT79" s="72">
        <v>-5006.4740000000002</v>
      </c>
      <c r="AU79" s="72">
        <v>-5293.2569999999996</v>
      </c>
      <c r="AV79" s="72">
        <v>-6471.3485710000004</v>
      </c>
      <c r="AW79" s="72">
        <v>-7758.5125329999992</v>
      </c>
      <c r="AX79" s="72">
        <v>-6192.7152770000002</v>
      </c>
      <c r="AY79" s="72">
        <v>-6884.0126680000003</v>
      </c>
      <c r="AZ79" s="72">
        <v>-6565.6095519999999</v>
      </c>
      <c r="BA79" s="72">
        <v>-6592.4568630000003</v>
      </c>
      <c r="BB79" s="72">
        <v>-6655.2840500000002</v>
      </c>
      <c r="BC79" s="72">
        <v>-7518.0199619999994</v>
      </c>
      <c r="BD79" s="72">
        <v>-6600.5525749999997</v>
      </c>
    </row>
    <row r="80" spans="1:56">
      <c r="A80" s="54" t="s">
        <v>7</v>
      </c>
      <c r="B80" s="39">
        <v>4164.3567920000196</v>
      </c>
      <c r="C80" s="39">
        <v>6155.8914269999977</v>
      </c>
      <c r="D80" s="39">
        <v>7576.4084860000312</v>
      </c>
      <c r="E80" s="39">
        <v>6359.5587830000604</v>
      </c>
      <c r="F80" s="39">
        <v>4225.6992529999879</v>
      </c>
      <c r="G80" s="39">
        <v>4933.5061589999941</v>
      </c>
      <c r="H80" s="39">
        <v>4827.3418579999561</v>
      </c>
      <c r="I80" s="39">
        <v>5615.9990850000013</v>
      </c>
      <c r="J80" s="39">
        <v>3912.0099250000349</v>
      </c>
      <c r="K80" s="39">
        <v>8820.9660140000069</v>
      </c>
      <c r="L80" s="39">
        <v>3823.7699229999926</v>
      </c>
      <c r="M80" s="39">
        <v>5736.9299489998475</v>
      </c>
      <c r="N80" s="39">
        <v>4461.3402440000064</v>
      </c>
      <c r="O80" s="39">
        <v>5905.6356460000152</v>
      </c>
      <c r="P80" s="39">
        <v>5455.91467499998</v>
      </c>
      <c r="Q80" s="39">
        <v>4954.5882800000036</v>
      </c>
      <c r="R80" s="39">
        <v>1902.7761380000156</v>
      </c>
      <c r="S80" s="39">
        <v>1802.3057670000126</v>
      </c>
      <c r="T80" s="39">
        <v>3185.9594440000146</v>
      </c>
      <c r="U80" s="39">
        <v>-12580.572815000016</v>
      </c>
      <c r="V80" s="39">
        <v>-4045.0993819999803</v>
      </c>
      <c r="W80" s="39">
        <v>-2595.5776910000259</v>
      </c>
      <c r="X80" s="39">
        <v>-507.20936000000802</v>
      </c>
      <c r="Y80" s="39">
        <v>-284.03914999999597</v>
      </c>
      <c r="Z80" s="39">
        <v>-2625.1680389999583</v>
      </c>
      <c r="AA80" s="39">
        <v>-904.42291699997804</v>
      </c>
      <c r="AB80" s="39">
        <v>642.93242699999064</v>
      </c>
      <c r="AC80" s="39">
        <v>1719.4611030000433</v>
      </c>
      <c r="AD80" s="39">
        <v>-307.87604100000317</v>
      </c>
      <c r="AE80" s="39">
        <v>615.65331199995671</v>
      </c>
      <c r="AF80" s="39">
        <v>260.22211799998058</v>
      </c>
      <c r="AG80" s="39">
        <v>2414.4812189999702</v>
      </c>
      <c r="AH80" s="39">
        <v>-3999.3289200000036</v>
      </c>
      <c r="AI80" s="39">
        <v>3037.2645519999933</v>
      </c>
      <c r="AJ80" s="39">
        <v>1097.3402499999929</v>
      </c>
      <c r="AK80" s="39">
        <v>-542.10008399999606</v>
      </c>
      <c r="AL80" s="39">
        <v>96.216671999982282</v>
      </c>
      <c r="AM80" s="39">
        <v>1681.489362000023</v>
      </c>
      <c r="AN80" s="39">
        <v>853.1009529999792</v>
      </c>
      <c r="AO80" s="39"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  <c r="AV80" s="39">
        <v>3469.6720359999836</v>
      </c>
      <c r="AW80" s="39">
        <v>11622.002165</v>
      </c>
      <c r="AX80" s="39">
        <v>4459.9910940000073</v>
      </c>
      <c r="AY80" s="39">
        <v>2640.896865999991</v>
      </c>
      <c r="AZ80" s="39">
        <v>2368.6820820000084</v>
      </c>
      <c r="BA80" s="39">
        <v>9046.1604260000022</v>
      </c>
      <c r="BB80" s="39">
        <v>452.57866600001762</v>
      </c>
      <c r="BC80" s="39">
        <v>342.45566999998755</v>
      </c>
      <c r="BD80" s="39">
        <v>2733.8409969999866</v>
      </c>
    </row>
    <row r="81" spans="1:56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  <c r="AV81" s="39">
        <v>6190.8864910000002</v>
      </c>
      <c r="AW81" s="39">
        <v>14115.49687699999</v>
      </c>
      <c r="AX81" s="39">
        <v>7437.2729179999978</v>
      </c>
      <c r="AY81" s="39">
        <v>5804.6650789999885</v>
      </c>
      <c r="AZ81" s="39">
        <v>5263.9787199999973</v>
      </c>
      <c r="BA81" s="39">
        <v>11639.629647000003</v>
      </c>
      <c r="BB81" s="39">
        <v>3393.3837990000047</v>
      </c>
      <c r="BC81" s="39">
        <v>2988.4882289999791</v>
      </c>
      <c r="BD81" s="39">
        <v>5603.9848969999966</v>
      </c>
    </row>
    <row r="82" spans="1:56">
      <c r="A82" s="56" t="s">
        <v>9</v>
      </c>
      <c r="B82" s="57">
        <v>8.3000000000000004E-2</v>
      </c>
      <c r="C82" s="57">
        <v>0.105</v>
      </c>
      <c r="D82" s="57">
        <v>0.124</v>
      </c>
      <c r="E82" s="57">
        <v>0.106</v>
      </c>
      <c r="F82" s="57">
        <v>7.9000000000000001E-2</v>
      </c>
      <c r="G82" s="57">
        <v>0.09</v>
      </c>
      <c r="H82" s="57">
        <v>8.8999999999999996E-2</v>
      </c>
      <c r="I82" s="57">
        <v>0.10199999999999999</v>
      </c>
      <c r="J82" s="57">
        <v>7.3999999999999996E-2</v>
      </c>
      <c r="K82" s="57">
        <v>8.3000000000000004E-2</v>
      </c>
      <c r="L82" s="57">
        <v>3.4000000000000002E-2</v>
      </c>
      <c r="M82" s="57">
        <v>5.0999999999999997E-2</v>
      </c>
      <c r="N82" s="57">
        <v>4.8000000000000001E-2</v>
      </c>
      <c r="O82" s="57">
        <v>6.7000000000000004E-2</v>
      </c>
      <c r="P82" s="57">
        <v>6.8000000000000005E-2</v>
      </c>
      <c r="Q82" s="57">
        <v>0.06</v>
      </c>
      <c r="R82" s="57">
        <v>2.7E-2</v>
      </c>
      <c r="S82" s="57">
        <v>2.5000000000000001E-2</v>
      </c>
      <c r="T82" s="57">
        <v>4.3999999999999997E-2</v>
      </c>
      <c r="U82" s="57">
        <v>-0.191</v>
      </c>
      <c r="V82" s="57">
        <v>-5.5E-2</v>
      </c>
      <c r="W82" s="57">
        <v>-0.04</v>
      </c>
      <c r="X82" s="57">
        <v>-8.0000000000000002E-3</v>
      </c>
      <c r="Y82" s="57">
        <v>-4.0000000000000001E-3</v>
      </c>
      <c r="Z82" s="57">
        <v>-4.5999999999999999E-2</v>
      </c>
      <c r="AA82" s="57">
        <v>-1.7999999999999999E-2</v>
      </c>
      <c r="AB82" s="57">
        <v>1.2E-2</v>
      </c>
      <c r="AC82" s="57">
        <v>2.7E-2</v>
      </c>
      <c r="AD82" s="57">
        <v>-5.0000000000000001E-3</v>
      </c>
      <c r="AE82" s="57">
        <v>0.01</v>
      </c>
      <c r="AF82" s="57">
        <v>4.0000000000000001E-3</v>
      </c>
      <c r="AG82" s="57">
        <v>3.3000000000000002E-2</v>
      </c>
      <c r="AH82" s="57">
        <v>-6.0999999999999999E-2</v>
      </c>
      <c r="AI82" s="57">
        <v>6.4000000000000001E-2</v>
      </c>
      <c r="AJ82" s="57">
        <v>2.4E-2</v>
      </c>
      <c r="AK82" s="57">
        <v>-1.2E-2</v>
      </c>
      <c r="AL82" s="57">
        <v>2E-3</v>
      </c>
      <c r="AM82" s="57">
        <v>3.5999999999999997E-2</v>
      </c>
      <c r="AN82" s="57">
        <v>1.6E-2</v>
      </c>
      <c r="AO82" s="57"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  <c r="AV82" s="57">
        <v>4.4999999999999998E-2</v>
      </c>
      <c r="AW82" s="57">
        <v>8.4000000000000005E-2</v>
      </c>
      <c r="AX82" s="57">
        <v>4.4999999999999998E-2</v>
      </c>
      <c r="AY82" s="57">
        <v>2.5999999999999999E-2</v>
      </c>
      <c r="AZ82" s="57">
        <v>2.5000000000000001E-2</v>
      </c>
      <c r="BA82" s="57">
        <v>7.6999999999999999E-2</v>
      </c>
      <c r="BB82" s="57">
        <v>5.0000000000000001E-3</v>
      </c>
      <c r="BC82" s="57">
        <v>3.0000000000000001E-3</v>
      </c>
      <c r="BD82" s="57">
        <v>2.8000000000000001E-2</v>
      </c>
    </row>
    <row r="83" spans="1:56">
      <c r="A83" s="56" t="s">
        <v>10</v>
      </c>
      <c r="B83" s="57">
        <v>0.111</v>
      </c>
      <c r="C83" s="57">
        <v>0.129</v>
      </c>
      <c r="D83" s="57">
        <v>0.14499999999999999</v>
      </c>
      <c r="E83" s="57">
        <v>0.154</v>
      </c>
      <c r="F83" s="57">
        <v>0.11700000000000001</v>
      </c>
      <c r="G83" s="57">
        <v>0.129</v>
      </c>
      <c r="H83" s="57">
        <v>0.125</v>
      </c>
      <c r="I83" s="57">
        <v>0.13900000000000001</v>
      </c>
      <c r="J83" s="57">
        <v>0.114</v>
      </c>
      <c r="K83" s="57">
        <v>0.112</v>
      </c>
      <c r="L83" s="57">
        <v>8.5999999999999993E-2</v>
      </c>
      <c r="M83" s="57">
        <v>0.11700000000000001</v>
      </c>
      <c r="N83" s="57">
        <v>9.7000000000000003E-2</v>
      </c>
      <c r="O83" s="57">
        <v>0.112</v>
      </c>
      <c r="P83" s="57">
        <v>0.115</v>
      </c>
      <c r="Q83" s="57">
        <v>0.104</v>
      </c>
      <c r="R83" s="57">
        <v>7.2999999999999995E-2</v>
      </c>
      <c r="S83" s="57">
        <v>8.1000000000000003E-2</v>
      </c>
      <c r="T83" s="57">
        <v>8.8999999999999996E-2</v>
      </c>
      <c r="U83" s="57">
        <v>-0.129</v>
      </c>
      <c r="V83" s="57">
        <v>1.4E-2</v>
      </c>
      <c r="W83" s="57">
        <v>3.9E-2</v>
      </c>
      <c r="X83" s="57">
        <v>6.8000000000000005E-2</v>
      </c>
      <c r="Y83" s="57">
        <v>7.5999999999999998E-2</v>
      </c>
      <c r="Z83" s="57">
        <v>2.5999999999999999E-2</v>
      </c>
      <c r="AA83" s="57">
        <v>5.1999999999999998E-2</v>
      </c>
      <c r="AB83" s="57">
        <v>7.4999999999999997E-2</v>
      </c>
      <c r="AC83" s="57">
        <v>8.6999999999999994E-2</v>
      </c>
      <c r="AD83" s="57">
        <v>6.4000000000000001E-2</v>
      </c>
      <c r="AE83" s="57">
        <v>7.9000000000000001E-2</v>
      </c>
      <c r="AF83" s="57">
        <v>6.2E-2</v>
      </c>
      <c r="AG83" s="57">
        <v>9.2999999999999999E-2</v>
      </c>
      <c r="AH83" s="57">
        <v>-2E-3</v>
      </c>
      <c r="AI83" s="57">
        <v>0.13200000000000001</v>
      </c>
      <c r="AJ83" s="57">
        <v>8.5999999999999993E-2</v>
      </c>
      <c r="AK83" s="57">
        <v>4.8000000000000001E-2</v>
      </c>
      <c r="AL83" s="57">
        <v>5.8999999999999997E-2</v>
      </c>
      <c r="AM83" s="57">
        <v>7.9000000000000001E-2</v>
      </c>
      <c r="AN83" s="57">
        <v>6.4000000000000001E-2</v>
      </c>
      <c r="AO83" s="57"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  <c r="AV83" s="57">
        <v>8.1000000000000003E-2</v>
      </c>
      <c r="AW83" s="57">
        <v>0.10199999999999999</v>
      </c>
      <c r="AX83" s="57">
        <v>7.4999999999999997E-2</v>
      </c>
      <c r="AY83" s="57">
        <v>5.8000000000000003E-2</v>
      </c>
      <c r="AZ83" s="57">
        <v>5.5E-2</v>
      </c>
      <c r="BA83" s="57">
        <v>9.9000000000000005E-2</v>
      </c>
      <c r="BB83" s="57">
        <v>0.04</v>
      </c>
      <c r="BC83" s="57">
        <v>0.03</v>
      </c>
      <c r="BD83" s="57">
        <v>5.7000000000000002E-2</v>
      </c>
    </row>
    <row r="84" spans="1:56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</row>
    <row r="85" spans="1:56" ht="16.5">
      <c r="A85" s="59" t="s">
        <v>181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</row>
    <row r="86" spans="1:56">
      <c r="A86" s="54" t="s">
        <v>0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-1247.155207</v>
      </c>
      <c r="AQ86" s="39">
        <v>-1461.389009</v>
      </c>
      <c r="AR86" s="39">
        <v>-1596.2037989999999</v>
      </c>
      <c r="AS86" s="39">
        <v>-1723.9322609999999</v>
      </c>
      <c r="AT86" s="39">
        <v>-1434.6257930000002</v>
      </c>
      <c r="AU86" s="39">
        <v>-1822.5164460000001</v>
      </c>
      <c r="AV86" s="39">
        <v>-2611.7214389999999</v>
      </c>
      <c r="AW86" s="39">
        <v>-3005.1026830000001</v>
      </c>
      <c r="AX86" s="39">
        <v>-2781.8720990000002</v>
      </c>
      <c r="AY86" s="39">
        <v>-3302.6715690000001</v>
      </c>
      <c r="AZ86" s="39">
        <v>-3655.987224</v>
      </c>
      <c r="BA86" s="39">
        <v>-3735.1270420000001</v>
      </c>
      <c r="BB86" s="39">
        <v>-3884.6145019999999</v>
      </c>
      <c r="BC86" s="39">
        <v>-3398.067333</v>
      </c>
      <c r="BD86" s="39">
        <v>-3212.0167540000002</v>
      </c>
    </row>
    <row r="87" spans="1:56">
      <c r="A87" s="40" t="s">
        <v>169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>
        <v>-344.15014500000001</v>
      </c>
      <c r="AQ87" s="30">
        <v>137.54254600000002</v>
      </c>
      <c r="AR87" s="30">
        <v>-1340.789417</v>
      </c>
      <c r="AS87" s="30">
        <v>-832.69854399999997</v>
      </c>
      <c r="AT87" s="30">
        <v>-500.219379</v>
      </c>
      <c r="AU87" s="30">
        <v>-608.7374329999999</v>
      </c>
      <c r="AV87" s="30">
        <v>-1100.985271</v>
      </c>
      <c r="AW87" s="30">
        <v>-1519.4372489999998</v>
      </c>
      <c r="AX87" s="30">
        <v>-884.35801000000004</v>
      </c>
      <c r="AY87" s="30">
        <v>-2314.1435800000004</v>
      </c>
      <c r="AZ87" s="30">
        <v>-1742.6516899999999</v>
      </c>
      <c r="BA87" s="30">
        <v>-1626.193835</v>
      </c>
      <c r="BB87" s="30">
        <v>-1448.871259</v>
      </c>
      <c r="BC87" s="30">
        <v>-1544.2017969999999</v>
      </c>
      <c r="BD87" s="30">
        <v>-1295.3458989999999</v>
      </c>
    </row>
    <row r="88" spans="1:56">
      <c r="A88" s="40" t="s">
        <v>170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-903.00506200000007</v>
      </c>
      <c r="AQ88" s="30">
        <v>-1598.9315550000001</v>
      </c>
      <c r="AR88" s="30">
        <v>-255.41438199999999</v>
      </c>
      <c r="AS88" s="30">
        <v>-891.23371699999996</v>
      </c>
      <c r="AT88" s="30">
        <v>-934.40641400000004</v>
      </c>
      <c r="AU88" s="30">
        <v>-1213.7790130000003</v>
      </c>
      <c r="AV88" s="30">
        <v>-1510.7361679999999</v>
      </c>
      <c r="AW88" s="30">
        <v>-1485.665434</v>
      </c>
      <c r="AX88" s="30">
        <v>-1897.514089</v>
      </c>
      <c r="AY88" s="30">
        <v>-988.52798900000039</v>
      </c>
      <c r="AZ88" s="30">
        <v>-1913.3355340000001</v>
      </c>
      <c r="BA88" s="30">
        <v>-2108.933207</v>
      </c>
      <c r="BB88" s="30">
        <v>-2435.7432429999999</v>
      </c>
      <c r="BC88" s="30">
        <v>-1853.8655359999998</v>
      </c>
      <c r="BD88" s="30">
        <v>-1916.6708550000001</v>
      </c>
    </row>
    <row r="89" spans="1:56">
      <c r="A89" s="40" t="s">
        <v>207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0</v>
      </c>
      <c r="AQ89" s="30">
        <v>0</v>
      </c>
      <c r="AR89" s="30">
        <v>0</v>
      </c>
      <c r="AS89" s="30">
        <v>0</v>
      </c>
      <c r="AT89" s="30">
        <v>0</v>
      </c>
      <c r="AU89" s="30">
        <v>0</v>
      </c>
      <c r="AV89" s="30">
        <v>0</v>
      </c>
      <c r="AW89" s="30">
        <v>0</v>
      </c>
      <c r="AX89" s="30">
        <v>0</v>
      </c>
      <c r="AY89" s="30">
        <v>0</v>
      </c>
      <c r="AZ89" s="30">
        <v>0</v>
      </c>
      <c r="BA89" s="30">
        <v>0</v>
      </c>
      <c r="BB89" s="30"/>
      <c r="BC89" s="30">
        <v>0</v>
      </c>
      <c r="BD89" s="30">
        <v>0</v>
      </c>
    </row>
    <row r="90" spans="1:56">
      <c r="A90" s="74" t="s">
        <v>74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>
        <v>1247.155207</v>
      </c>
      <c r="AQ90" s="72">
        <v>1461.3890090000002</v>
      </c>
      <c r="AR90" s="72">
        <v>1596.2037989999999</v>
      </c>
      <c r="AS90" s="72">
        <v>1723.9322609999999</v>
      </c>
      <c r="AT90" s="72">
        <v>1434.6257930000002</v>
      </c>
      <c r="AU90" s="72">
        <v>1822.5164460000001</v>
      </c>
      <c r="AV90" s="72">
        <v>2611.7214390000004</v>
      </c>
      <c r="AW90" s="72">
        <v>3005.1026829999992</v>
      </c>
      <c r="AX90" s="72">
        <v>2781.8720989999997</v>
      </c>
      <c r="AY90" s="72">
        <v>3302.6715689999996</v>
      </c>
      <c r="AZ90" s="72">
        <v>3655.987224</v>
      </c>
      <c r="BA90" s="72">
        <v>3735.1270420000001</v>
      </c>
      <c r="BB90" s="72">
        <v>3884.6445020000001</v>
      </c>
      <c r="BC90" s="72">
        <v>3398.0373330000002</v>
      </c>
      <c r="BD90" s="72">
        <v>3212.0167540000002</v>
      </c>
    </row>
    <row r="91" spans="1:56">
      <c r="A91" s="54" t="s">
        <v>154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  <c r="BB91" s="39">
        <v>0</v>
      </c>
      <c r="BC91" s="39">
        <v>-2.9999999999745341E-2</v>
      </c>
      <c r="BD91" s="39">
        <v>0</v>
      </c>
    </row>
    <row r="92" spans="1:56">
      <c r="A92" s="74" t="s">
        <v>76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>
        <v>0</v>
      </c>
      <c r="AQ92" s="72">
        <v>0</v>
      </c>
      <c r="AR92" s="72"/>
      <c r="AS92" s="72"/>
      <c r="AT92" s="72">
        <v>0</v>
      </c>
      <c r="AU92" s="72">
        <v>0</v>
      </c>
      <c r="AV92" s="72">
        <v>0</v>
      </c>
      <c r="AW92" s="72">
        <v>0</v>
      </c>
      <c r="AX92" s="72">
        <v>0</v>
      </c>
      <c r="AY92" s="72">
        <v>0</v>
      </c>
      <c r="AZ92" s="72">
        <v>0</v>
      </c>
      <c r="BA92" s="72">
        <v>0</v>
      </c>
      <c r="BB92" s="72">
        <v>0</v>
      </c>
      <c r="BC92" s="72">
        <v>0</v>
      </c>
      <c r="BD92" s="72">
        <v>0</v>
      </c>
    </row>
    <row r="93" spans="1:56">
      <c r="A93" s="54" t="s">
        <v>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2.2737367544323206E-13</v>
      </c>
      <c r="AR93" s="39">
        <v>0</v>
      </c>
      <c r="AS93" s="39">
        <v>0</v>
      </c>
      <c r="AT93" s="39">
        <v>0</v>
      </c>
      <c r="AU93" s="39">
        <v>0</v>
      </c>
      <c r="AV93" s="39">
        <v>4.5474735088646412E-13</v>
      </c>
      <c r="AW93" s="39">
        <v>-9.0949470177292824E-13</v>
      </c>
      <c r="AX93" s="39">
        <v>-4.5474735088646412E-13</v>
      </c>
      <c r="AY93" s="39">
        <v>-4.5474735088646412E-13</v>
      </c>
      <c r="AZ93" s="39">
        <v>0</v>
      </c>
      <c r="BA93" s="39">
        <v>0</v>
      </c>
      <c r="BB93" s="39">
        <v>-4.5474735088646412E-13</v>
      </c>
      <c r="BC93" s="39">
        <v>-2.9999999999745341E-2</v>
      </c>
      <c r="BD93" s="39">
        <v>0</v>
      </c>
    </row>
    <row r="94" spans="1:56">
      <c r="A94" s="5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1:56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6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</row>
    <row r="98" spans="1:56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6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</row>
    <row r="100" spans="1:56">
      <c r="A100" s="54" t="s">
        <v>0</v>
      </c>
      <c r="B100" s="39">
        <v>154000.069174</v>
      </c>
      <c r="C100" s="39">
        <v>175163.29310066998</v>
      </c>
      <c r="D100" s="39">
        <v>168258.01904432999</v>
      </c>
      <c r="E100" s="39">
        <v>183770.31550300002</v>
      </c>
      <c r="F100" s="39">
        <v>157860.76896299995</v>
      </c>
      <c r="G100" s="39">
        <v>165933.46242</v>
      </c>
      <c r="H100" s="39">
        <v>167122.65946050003</v>
      </c>
      <c r="I100" s="39">
        <v>181370.51751050999</v>
      </c>
      <c r="J100" s="39">
        <v>166658.39906274999</v>
      </c>
      <c r="K100" s="39">
        <v>223671.54620188999</v>
      </c>
      <c r="L100" s="39">
        <v>232381.17437535999</v>
      </c>
      <c r="M100" s="39">
        <v>255743.90656055999</v>
      </c>
      <c r="N100" s="39">
        <v>212625.66777200089</v>
      </c>
      <c r="O100" s="39">
        <v>216429.87141449621</v>
      </c>
      <c r="P100" s="39">
        <v>218784.06341250436</v>
      </c>
      <c r="Q100" s="39">
        <v>243282.83444499734</v>
      </c>
      <c r="R100" s="39">
        <v>198123.38674900131</v>
      </c>
      <c r="S100" s="39">
        <v>201810.3397139952</v>
      </c>
      <c r="T100" s="39">
        <v>206657.88876700599</v>
      </c>
      <c r="U100" s="39">
        <v>209567.22926299306</v>
      </c>
      <c r="V100" s="39">
        <v>205167.95014600002</v>
      </c>
      <c r="W100" s="39">
        <v>204515.85829400001</v>
      </c>
      <c r="X100" s="39">
        <v>203204.80264900005</v>
      </c>
      <c r="Y100" s="39">
        <v>228652.66702000005</v>
      </c>
      <c r="Z100" s="39">
        <v>185116.31522999998</v>
      </c>
      <c r="AA100" s="39">
        <v>182782.52677400003</v>
      </c>
      <c r="AB100" s="39">
        <v>202506.71338499998</v>
      </c>
      <c r="AC100" s="39">
        <v>229736.341571</v>
      </c>
      <c r="AD100" s="39">
        <v>195098.06072000001</v>
      </c>
      <c r="AE100" s="39">
        <v>211947.40475099997</v>
      </c>
      <c r="AF100" s="39">
        <v>201867.27566800002</v>
      </c>
      <c r="AG100" s="39">
        <v>237637.74641800002</v>
      </c>
      <c r="AH100" s="39">
        <v>215569.77186399998</v>
      </c>
      <c r="AI100" s="39">
        <v>169650.72769399994</v>
      </c>
      <c r="AJ100" s="39">
        <v>187296.30111599996</v>
      </c>
      <c r="AK100" s="39">
        <v>207939.014135</v>
      </c>
      <c r="AL100" s="39">
        <v>203268.10046299998</v>
      </c>
      <c r="AM100" s="39">
        <v>208390.82616400003</v>
      </c>
      <c r="AN100" s="39">
        <v>214963.93993599998</v>
      </c>
      <c r="AO100" s="39"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  <c r="AV100" s="39">
        <v>312974.77480900002</v>
      </c>
      <c r="AW100" s="39">
        <v>422052.37043800007</v>
      </c>
      <c r="AX100" s="39">
        <v>359478.98357799998</v>
      </c>
      <c r="AY100" s="39">
        <v>367486.18663000007</v>
      </c>
      <c r="AZ100" s="39">
        <v>350163.713277</v>
      </c>
      <c r="BA100" s="39">
        <v>464960.97463500005</v>
      </c>
      <c r="BB100" s="39">
        <v>358204.69250499998</v>
      </c>
      <c r="BC100" s="39">
        <v>371184.73447200004</v>
      </c>
      <c r="BD100" s="39">
        <v>380774.05303999997</v>
      </c>
    </row>
    <row r="101" spans="1:56">
      <c r="A101" s="40" t="s">
        <v>169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v>76025.426016999976</v>
      </c>
      <c r="AE101" s="30">
        <v>78958.926351000002</v>
      </c>
      <c r="AF101" s="30">
        <v>77086.268469000002</v>
      </c>
      <c r="AG101" s="30">
        <v>86526.146417999989</v>
      </c>
      <c r="AH101" s="30">
        <v>73268.067299999995</v>
      </c>
      <c r="AI101" s="30">
        <v>69854.258586999975</v>
      </c>
      <c r="AJ101" s="30">
        <v>77588.888762999995</v>
      </c>
      <c r="AK101" s="30">
        <v>79954.852122000011</v>
      </c>
      <c r="AL101" s="30">
        <v>69468.176995999995</v>
      </c>
      <c r="AM101" s="30">
        <v>70401.239014000021</v>
      </c>
      <c r="AN101" s="30">
        <v>76686.775871999998</v>
      </c>
      <c r="AO101" s="30">
        <v>89818.978439999992</v>
      </c>
      <c r="AP101" s="30">
        <v>87788.012290999977</v>
      </c>
      <c r="AQ101" s="30">
        <v>79621.019657000012</v>
      </c>
      <c r="AR101" s="30">
        <v>94051.491999999998</v>
      </c>
      <c r="AS101" s="30">
        <v>108259.765</v>
      </c>
      <c r="AT101" s="30">
        <v>90451.894221459996</v>
      </c>
      <c r="AU101" s="30">
        <v>86495.216581999994</v>
      </c>
      <c r="AV101" s="30">
        <v>106252.86676332999</v>
      </c>
      <c r="AW101" s="30">
        <v>146851.45740890998</v>
      </c>
      <c r="AX101" s="30">
        <v>124216.93066000001</v>
      </c>
      <c r="AY101" s="30">
        <v>108877.77026799999</v>
      </c>
      <c r="AZ101" s="30">
        <v>125152.345698</v>
      </c>
      <c r="BA101" s="30">
        <v>142845.63468699998</v>
      </c>
      <c r="BB101" s="30">
        <v>117533.52524</v>
      </c>
      <c r="BC101" s="30">
        <v>114165.66932599999</v>
      </c>
      <c r="BD101" s="30">
        <v>122142.38269199998</v>
      </c>
    </row>
    <row r="102" spans="1:56">
      <c r="A102" s="40" t="s">
        <v>170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v>69036.112713640017</v>
      </c>
      <c r="AE102" s="30">
        <v>78957.407448019992</v>
      </c>
      <c r="AF102" s="30">
        <v>75573.337396219998</v>
      </c>
      <c r="AG102" s="30">
        <v>84830.638007880014</v>
      </c>
      <c r="AH102" s="30">
        <v>83278.013429719984</v>
      </c>
      <c r="AI102" s="30">
        <v>55693.837004625369</v>
      </c>
      <c r="AJ102" s="30">
        <v>51477.29637849977</v>
      </c>
      <c r="AK102" s="30">
        <v>59636.86829024351</v>
      </c>
      <c r="AL102" s="30">
        <v>60189.901446239193</v>
      </c>
      <c r="AM102" s="30">
        <v>63262.433223342377</v>
      </c>
      <c r="AN102" s="30">
        <v>64607.730391993275</v>
      </c>
      <c r="AO102" s="30">
        <v>82085.830085024194</v>
      </c>
      <c r="AP102" s="30">
        <v>65388.945894505508</v>
      </c>
      <c r="AQ102" s="30">
        <v>85461.671569003622</v>
      </c>
      <c r="AR102" s="30">
        <v>97140.726018258094</v>
      </c>
      <c r="AS102" s="30">
        <v>104870.51808199211</v>
      </c>
      <c r="AT102" s="30">
        <v>82106.113038590003</v>
      </c>
      <c r="AU102" s="30">
        <v>87068.754243793286</v>
      </c>
      <c r="AV102" s="30">
        <v>103596.32698187479</v>
      </c>
      <c r="AW102" s="30">
        <v>135403.46526417154</v>
      </c>
      <c r="AX102" s="30">
        <v>107974.59691099994</v>
      </c>
      <c r="AY102" s="30">
        <v>135211.29304600006</v>
      </c>
      <c r="AZ102" s="30">
        <v>112318.13047300001</v>
      </c>
      <c r="BA102" s="30">
        <v>156041.493927</v>
      </c>
      <c r="BB102" s="30">
        <v>98001.249137999985</v>
      </c>
      <c r="BC102" s="30">
        <v>121337.928035</v>
      </c>
      <c r="BD102" s="30">
        <v>127294.322353</v>
      </c>
    </row>
    <row r="103" spans="1:56">
      <c r="A103" s="40" t="s">
        <v>207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50036.521989360001</v>
      </c>
      <c r="AE103" s="30">
        <v>54031.07095198</v>
      </c>
      <c r="AF103" s="30">
        <v>49207.669802780001</v>
      </c>
      <c r="AG103" s="30">
        <v>66280.961992119992</v>
      </c>
      <c r="AH103" s="30">
        <v>59023.691134280001</v>
      </c>
      <c r="AI103" s="30">
        <v>44102.632102374599</v>
      </c>
      <c r="AJ103" s="30">
        <v>58230.115974500208</v>
      </c>
      <c r="AK103" s="30">
        <v>68347.293722756498</v>
      </c>
      <c r="AL103" s="30">
        <v>73610.022020760807</v>
      </c>
      <c r="AM103" s="30">
        <v>74727.1539266576</v>
      </c>
      <c r="AN103" s="30">
        <v>73669.433672006722</v>
      </c>
      <c r="AO103" s="30">
        <v>98671.0524399758</v>
      </c>
      <c r="AP103" s="30">
        <v>82355.1179634945</v>
      </c>
      <c r="AQ103" s="30">
        <v>83704.65609699639</v>
      </c>
      <c r="AR103" s="30">
        <v>80195.701981741891</v>
      </c>
      <c r="AS103" s="30">
        <v>99274.526918007905</v>
      </c>
      <c r="AT103" s="30">
        <v>109319.67973994999</v>
      </c>
      <c r="AU103" s="30">
        <v>109688.8001742067</v>
      </c>
      <c r="AV103" s="30">
        <v>103125.58106379521</v>
      </c>
      <c r="AW103" s="30">
        <v>139797.4477649185</v>
      </c>
      <c r="AX103" s="30">
        <v>127287.456007</v>
      </c>
      <c r="AY103" s="30">
        <v>123397.123316</v>
      </c>
      <c r="AZ103" s="30">
        <v>112693.237106</v>
      </c>
      <c r="BA103" s="30">
        <v>166073.846021</v>
      </c>
      <c r="BB103" s="30">
        <v>142669.91812700001</v>
      </c>
      <c r="BC103" s="30">
        <v>135681.13711000001</v>
      </c>
      <c r="BD103" s="30">
        <v>131337.34799499999</v>
      </c>
    </row>
    <row r="104" spans="1:56">
      <c r="A104" s="74" t="s">
        <v>74</v>
      </c>
      <c r="B104" s="72">
        <v>-120782.91964100013</v>
      </c>
      <c r="C104" s="72">
        <v>-138536.28543499988</v>
      </c>
      <c r="D104" s="72">
        <v>-132272.5260333459</v>
      </c>
      <c r="E104" s="72">
        <v>-143037.03154765387</v>
      </c>
      <c r="F104" s="72">
        <v>-123229.28439499988</v>
      </c>
      <c r="G104" s="72">
        <v>-130147.13315699997</v>
      </c>
      <c r="H104" s="72">
        <v>-132903.2661655001</v>
      </c>
      <c r="I104" s="72">
        <v>-143915.57897555927</v>
      </c>
      <c r="J104" s="72">
        <v>-134315.55892489117</v>
      </c>
      <c r="K104" s="72">
        <v>-182014.53945249645</v>
      </c>
      <c r="L104" s="72">
        <v>-191847.81086961218</v>
      </c>
      <c r="M104" s="72">
        <v>-212580.48924638215</v>
      </c>
      <c r="N104" s="72">
        <v>-177327.46063997061</v>
      </c>
      <c r="O104" s="72">
        <v>-176382.91985536143</v>
      </c>
      <c r="P104" s="72">
        <v>-176065.93444310798</v>
      </c>
      <c r="Q104" s="72">
        <v>-198572.32931819814</v>
      </c>
      <c r="R104" s="72">
        <v>-159983.02006599898</v>
      </c>
      <c r="S104" s="72">
        <v>-165569.6844570036</v>
      </c>
      <c r="T104" s="72">
        <v>-165957.08219800214</v>
      </c>
      <c r="U104" s="72">
        <v>-180055.43259099525</v>
      </c>
      <c r="V104" s="72">
        <v>-172786.470027</v>
      </c>
      <c r="W104" s="72">
        <v>-172356.9007590001</v>
      </c>
      <c r="X104" s="72">
        <v>-165032.72305400006</v>
      </c>
      <c r="Y104" s="72">
        <v>-186153.36434899998</v>
      </c>
      <c r="Z104" s="72">
        <v>-156113</v>
      </c>
      <c r="AA104" s="72">
        <v>-151397.27722799993</v>
      </c>
      <c r="AB104" s="72">
        <v>-165916.52986557997</v>
      </c>
      <c r="AC104" s="72">
        <v>-186022.05995700017</v>
      </c>
      <c r="AD104" s="72">
        <v>-162923.09604100004</v>
      </c>
      <c r="AE104" s="72">
        <v>-176880.63307000001</v>
      </c>
      <c r="AF104" s="72">
        <v>-167281.28775500008</v>
      </c>
      <c r="AG104" s="72">
        <v>-196527.63799800005</v>
      </c>
      <c r="AH104" s="72">
        <v>-185573.38180499995</v>
      </c>
      <c r="AI104" s="72">
        <v>-137746.20807200015</v>
      </c>
      <c r="AJ104" s="72">
        <v>-156937.96983699998</v>
      </c>
      <c r="AK104" s="72">
        <v>-171994.73047699989</v>
      </c>
      <c r="AL104" s="72">
        <v>-167481.60131400003</v>
      </c>
      <c r="AM104" s="72">
        <v>-171001.83502999999</v>
      </c>
      <c r="AN104" s="72">
        <v>-178806.87588800007</v>
      </c>
      <c r="AO104" s="72">
        <v>-224735.787159</v>
      </c>
      <c r="AP104" s="72">
        <v>-197243.790175</v>
      </c>
      <c r="AQ104" s="72">
        <v>-206904.22536499999</v>
      </c>
      <c r="AR104" s="72">
        <v>-226777.93724699999</v>
      </c>
      <c r="AS104" s="72">
        <v>-258977.726</v>
      </c>
      <c r="AT104" s="72">
        <v>-237661.39202699999</v>
      </c>
      <c r="AU104" s="72">
        <v>-237207.75752399999</v>
      </c>
      <c r="AV104" s="72">
        <v>-265178.43412200001</v>
      </c>
      <c r="AW104" s="72">
        <v>-358899.52361400001</v>
      </c>
      <c r="AX104" s="72">
        <v>-307338.13300200005</v>
      </c>
      <c r="AY104" s="72">
        <v>-320170.77338500001</v>
      </c>
      <c r="AZ104" s="72">
        <v>-299300.35681100003</v>
      </c>
      <c r="BA104" s="72">
        <v>-390997.27495099994</v>
      </c>
      <c r="BB104" s="72">
        <v>-310116.27452399995</v>
      </c>
      <c r="BC104" s="72">
        <v>-324593.38577200001</v>
      </c>
      <c r="BD104" s="72">
        <v>-327826.95903099998</v>
      </c>
    </row>
    <row r="105" spans="1:56">
      <c r="A105" s="54" t="s">
        <v>154</v>
      </c>
      <c r="B105" s="39">
        <v>33217.149532999865</v>
      </c>
      <c r="C105" s="39">
        <v>36627.007665670091</v>
      </c>
      <c r="D105" s="39">
        <v>35985.493010984093</v>
      </c>
      <c r="E105" s="39">
        <v>40733.283955346138</v>
      </c>
      <c r="F105" s="39">
        <v>34631.48456800008</v>
      </c>
      <c r="G105" s="39">
        <v>35786.329263000036</v>
      </c>
      <c r="H105" s="39">
        <v>34219.393294999929</v>
      </c>
      <c r="I105" s="39">
        <v>37454.938534950721</v>
      </c>
      <c r="J105" s="39">
        <v>32342.840137858813</v>
      </c>
      <c r="K105" s="39">
        <v>41657.00674939352</v>
      </c>
      <c r="L105" s="39">
        <v>40533.36350574781</v>
      </c>
      <c r="M105" s="39">
        <v>43163.417314177845</v>
      </c>
      <c r="N105" s="39">
        <v>35298.207132030308</v>
      </c>
      <c r="O105" s="39">
        <v>40046.951559134788</v>
      </c>
      <c r="P105" s="39">
        <v>42718.128969396406</v>
      </c>
      <c r="Q105" s="39">
        <v>44710.50512679918</v>
      </c>
      <c r="R105" s="39">
        <v>38140.366683002329</v>
      </c>
      <c r="S105" s="39">
        <v>36240.655256991595</v>
      </c>
      <c r="T105" s="39">
        <v>40700.80656900382</v>
      </c>
      <c r="U105" s="39">
        <v>29511.796671997792</v>
      </c>
      <c r="V105" s="39">
        <v>32381.480118999974</v>
      </c>
      <c r="W105" s="39">
        <v>32158.957534999918</v>
      </c>
      <c r="X105" s="39">
        <v>38172.079594999988</v>
      </c>
      <c r="Y105" s="39">
        <v>42499.302671000078</v>
      </c>
      <c r="Z105" s="39">
        <v>29003.315229999971</v>
      </c>
      <c r="AA105" s="39">
        <v>31385.249546000086</v>
      </c>
      <c r="AB105" s="39">
        <v>36590.183519419996</v>
      </c>
      <c r="AC105" s="39">
        <v>43714.281613999883</v>
      </c>
      <c r="AD105" s="39">
        <v>32174.964678999928</v>
      </c>
      <c r="AE105" s="39">
        <v>35066.771680999969</v>
      </c>
      <c r="AF105" s="39">
        <v>34585.987912999932</v>
      </c>
      <c r="AG105" s="39">
        <v>41110.10841999996</v>
      </c>
      <c r="AH105" s="39">
        <v>29996.390059000012</v>
      </c>
      <c r="AI105" s="39">
        <v>31904.519621999803</v>
      </c>
      <c r="AJ105" s="39">
        <v>30358.331278999991</v>
      </c>
      <c r="AK105" s="39">
        <v>35943.283658000117</v>
      </c>
      <c r="AL105" s="39">
        <v>35786.499148999981</v>
      </c>
      <c r="AM105" s="39">
        <v>37388.991134000004</v>
      </c>
      <c r="AN105" s="39">
        <v>36157.064047999913</v>
      </c>
      <c r="AO105" s="39">
        <v>45840.073805999964</v>
      </c>
      <c r="AP105" s="39">
        <v>38288.285973999984</v>
      </c>
      <c r="AQ105" s="39">
        <v>41883.121957999996</v>
      </c>
      <c r="AR105" s="39">
        <v>44609.982752999997</v>
      </c>
      <c r="AS105" s="39">
        <v>53427.083999999973</v>
      </c>
      <c r="AT105" s="39">
        <v>44216.294972999989</v>
      </c>
      <c r="AU105" s="39">
        <v>46045.013476000007</v>
      </c>
      <c r="AV105" s="39">
        <v>47796.340687000004</v>
      </c>
      <c r="AW105" s="39">
        <v>63152.846824000051</v>
      </c>
      <c r="AX105" s="39">
        <v>52140.850575999924</v>
      </c>
      <c r="AY105" s="39">
        <v>47315.413245000047</v>
      </c>
      <c r="AZ105" s="39">
        <v>50863.356466000005</v>
      </c>
      <c r="BA105" s="39">
        <v>73963.699684000036</v>
      </c>
      <c r="BB105" s="39">
        <v>48088.387981000036</v>
      </c>
      <c r="BC105" s="39">
        <v>46591.348700000031</v>
      </c>
      <c r="BD105" s="39">
        <v>52947.094008999979</v>
      </c>
    </row>
    <row r="106" spans="1:56">
      <c r="A106" s="74" t="s">
        <v>76</v>
      </c>
      <c r="B106" s="72">
        <v>-14323.923615999993</v>
      </c>
      <c r="C106" s="72">
        <v>-15818.070074999992</v>
      </c>
      <c r="D106" s="72">
        <v>-14971.024934000001</v>
      </c>
      <c r="E106" s="72">
        <v>-15892.675367999997</v>
      </c>
      <c r="F106" s="72">
        <v>-14451.841318999992</v>
      </c>
      <c r="G106" s="72">
        <v>-14965.089339999999</v>
      </c>
      <c r="H106" s="72">
        <v>-14175.552632000008</v>
      </c>
      <c r="I106" s="72">
        <v>-14665.625333999998</v>
      </c>
      <c r="J106" s="72">
        <v>-13459.343569260005</v>
      </c>
      <c r="K106" s="72">
        <v>-18586.941030740003</v>
      </c>
      <c r="L106" s="72">
        <v>-19560.933570000012</v>
      </c>
      <c r="M106" s="72">
        <v>-18022.029626529998</v>
      </c>
      <c r="N106" s="72">
        <v>-15862.484714032651</v>
      </c>
      <c r="O106" s="72">
        <v>-17143.015284629801</v>
      </c>
      <c r="P106" s="72">
        <v>-17856.374103899892</v>
      </c>
      <c r="Q106" s="72">
        <v>-18764.008650800508</v>
      </c>
      <c r="R106" s="72">
        <v>-18949.000636998499</v>
      </c>
      <c r="S106" s="72">
        <v>-18742.296436005399</v>
      </c>
      <c r="T106" s="72">
        <v>-19893.427618996095</v>
      </c>
      <c r="U106" s="72">
        <v>-23707.855039000002</v>
      </c>
      <c r="V106" s="72">
        <v>-20776.17894300001</v>
      </c>
      <c r="W106" s="72">
        <v>-20903.181374999993</v>
      </c>
      <c r="X106" s="72">
        <v>-22646.203226999998</v>
      </c>
      <c r="Y106" s="72">
        <v>-21377.308899</v>
      </c>
      <c r="Z106" s="72">
        <v>-20770</v>
      </c>
      <c r="AA106" s="72">
        <v>-20068.747825999992</v>
      </c>
      <c r="AB106" s="72">
        <v>-20955.429469000002</v>
      </c>
      <c r="AC106" s="72">
        <v>-23146.895503999993</v>
      </c>
      <c r="AD106" s="72">
        <v>-20643.549371000001</v>
      </c>
      <c r="AE106" s="72">
        <v>-22268.998892000011</v>
      </c>
      <c r="AF106" s="72">
        <v>-22421.941854000001</v>
      </c>
      <c r="AG106" s="72">
        <v>-24133.945015999991</v>
      </c>
      <c r="AH106" s="72">
        <v>-25349.690696999987</v>
      </c>
      <c r="AI106" s="72">
        <v>-18112.600592000003</v>
      </c>
      <c r="AJ106" s="72">
        <v>-16879.213309999996</v>
      </c>
      <c r="AK106" s="72">
        <v>-19697.041807000005</v>
      </c>
      <c r="AL106" s="72">
        <v>-19892.777479999993</v>
      </c>
      <c r="AM106" s="72">
        <v>-19229.334595999997</v>
      </c>
      <c r="AN106" s="72">
        <v>-21157.153614000003</v>
      </c>
      <c r="AO106" s="72">
        <v>-22430.86248</v>
      </c>
      <c r="AP106" s="72">
        <v>-23158.864130999988</v>
      </c>
      <c r="AQ106" s="72">
        <v>-25911.092287999993</v>
      </c>
      <c r="AR106" s="72">
        <v>-26025.823753000001</v>
      </c>
      <c r="AS106" s="72">
        <v>-27169.907999999999</v>
      </c>
      <c r="AT106" s="72">
        <v>-26799.636973000001</v>
      </c>
      <c r="AU106" s="72">
        <v>-34295.758475999995</v>
      </c>
      <c r="AV106" s="72">
        <v>-30471.997603000003</v>
      </c>
      <c r="AW106" s="72">
        <v>-28892.397527000001</v>
      </c>
      <c r="AX106" s="72">
        <v>-30580.738126</v>
      </c>
      <c r="AY106" s="72">
        <v>-33535.161884000001</v>
      </c>
      <c r="AZ106" s="72">
        <v>-32134.067695999998</v>
      </c>
      <c r="BA106" s="72">
        <v>-37499.112569999998</v>
      </c>
      <c r="BB106" s="72">
        <v>-34611.902479000004</v>
      </c>
      <c r="BC106" s="72">
        <v>-35832.167108999995</v>
      </c>
      <c r="BD106" s="72">
        <v>-35458.868156999997</v>
      </c>
    </row>
    <row r="107" spans="1:56">
      <c r="A107" s="54" t="s">
        <v>7</v>
      </c>
      <c r="B107" s="39">
        <v>18893.225916999869</v>
      </c>
      <c r="C107" s="39">
        <v>20808.937590670095</v>
      </c>
      <c r="D107" s="39">
        <v>21014.468076984092</v>
      </c>
      <c r="E107" s="39">
        <v>24840.608587346142</v>
      </c>
      <c r="F107" s="39">
        <v>20179.643249000084</v>
      </c>
      <c r="G107" s="39">
        <v>20821.239923000037</v>
      </c>
      <c r="H107" s="39">
        <v>20043.840662999923</v>
      </c>
      <c r="I107" s="39">
        <v>22789.313200950724</v>
      </c>
      <c r="J107" s="39">
        <v>18883.496568598806</v>
      </c>
      <c r="K107" s="39">
        <v>23070.065718653525</v>
      </c>
      <c r="L107" s="39">
        <v>20972.429935747794</v>
      </c>
      <c r="M107" s="39">
        <v>25141.387687647843</v>
      </c>
      <c r="N107" s="39">
        <v>19435.722417997658</v>
      </c>
      <c r="O107" s="39">
        <v>22903.936274504995</v>
      </c>
      <c r="P107" s="39">
        <v>24861.754865496507</v>
      </c>
      <c r="Q107" s="39">
        <v>25946.496475998669</v>
      </c>
      <c r="R107" s="39">
        <v>19191.36604600383</v>
      </c>
      <c r="S107" s="39">
        <v>17498.358820986192</v>
      </c>
      <c r="T107" s="39">
        <v>20807.378950007726</v>
      </c>
      <c r="U107" s="39">
        <v>5803.9416329977885</v>
      </c>
      <c r="V107" s="39">
        <v>11605.301175999964</v>
      </c>
      <c r="W107" s="39">
        <v>11255.776159999923</v>
      </c>
      <c r="X107" s="39">
        <v>15525.876367999987</v>
      </c>
      <c r="Y107" s="39">
        <v>21121.993772000078</v>
      </c>
      <c r="Z107" s="39">
        <v>8233.3152299999656</v>
      </c>
      <c r="AA107" s="39">
        <v>11316.501720000091</v>
      </c>
      <c r="AB107" s="39">
        <v>15634.75405041999</v>
      </c>
      <c r="AC107" s="39">
        <v>20567.38610999989</v>
      </c>
      <c r="AD107" s="39">
        <v>11531.415307999925</v>
      </c>
      <c r="AE107" s="39">
        <v>12797.772788999961</v>
      </c>
      <c r="AF107" s="39">
        <v>12164.046058999931</v>
      </c>
      <c r="AG107" s="39">
        <v>16976.163403999963</v>
      </c>
      <c r="AH107" s="39">
        <v>4646.6993620000248</v>
      </c>
      <c r="AI107" s="39">
        <v>13791.919029999801</v>
      </c>
      <c r="AJ107" s="39">
        <v>13479.117968999995</v>
      </c>
      <c r="AK107" s="39">
        <v>16246.24185100011</v>
      </c>
      <c r="AL107" s="39">
        <v>15893.72166899999</v>
      </c>
      <c r="AM107" s="39">
        <v>18159.656538000007</v>
      </c>
      <c r="AN107" s="39">
        <v>14999.910433999914</v>
      </c>
      <c r="AO107" s="39">
        <v>23409.211325999968</v>
      </c>
      <c r="AP107" s="39">
        <v>15129.421842999993</v>
      </c>
      <c r="AQ107" s="39">
        <v>15972.029670000005</v>
      </c>
      <c r="AR107" s="39">
        <v>18584.158999999992</v>
      </c>
      <c r="AS107" s="39">
        <v>26257.17599999997</v>
      </c>
      <c r="AT107" s="39">
        <v>17416.657999999989</v>
      </c>
      <c r="AU107" s="39">
        <v>11749.255000000012</v>
      </c>
      <c r="AV107" s="39">
        <v>17324.343084000007</v>
      </c>
      <c r="AW107" s="39">
        <v>34260.449297000043</v>
      </c>
      <c r="AX107" s="39">
        <v>21560.112449999931</v>
      </c>
      <c r="AY107" s="39">
        <v>13780.25136100005</v>
      </c>
      <c r="AZ107" s="39">
        <v>18729.288770000006</v>
      </c>
      <c r="BA107" s="39">
        <v>36464.587114000038</v>
      </c>
      <c r="BB107" s="39">
        <v>13476.48550200003</v>
      </c>
      <c r="BC107" s="39">
        <v>10759.181591000044</v>
      </c>
      <c r="BD107" s="39">
        <v>17488.225851999981</v>
      </c>
    </row>
    <row r="108" spans="1:56">
      <c r="A108" s="54" t="s">
        <v>8</v>
      </c>
      <c r="B108" s="39">
        <v>26343.167696999859</v>
      </c>
      <c r="C108" s="39">
        <v>28435.164269670153</v>
      </c>
      <c r="D108" s="39">
        <v>28856.63503262584</v>
      </c>
      <c r="E108" s="39">
        <v>33714.592237704361</v>
      </c>
      <c r="F108" s="39">
        <v>27179.867490169974</v>
      </c>
      <c r="G108" s="39">
        <v>28391.411360829989</v>
      </c>
      <c r="H108" s="39">
        <v>27883.167958999948</v>
      </c>
      <c r="I108" s="39">
        <v>30591.932248950732</v>
      </c>
      <c r="J108" s="39">
        <v>26777.945994598806</v>
      </c>
      <c r="K108" s="39">
        <v>32054.74936665349</v>
      </c>
      <c r="L108" s="39">
        <v>32878.099569747777</v>
      </c>
      <c r="M108" s="39">
        <v>38050.656920647838</v>
      </c>
      <c r="N108" s="39">
        <v>28001.700390004764</v>
      </c>
      <c r="O108" s="39">
        <v>30926.671637526772</v>
      </c>
      <c r="P108" s="39">
        <v>33185.25009163667</v>
      </c>
      <c r="Q108" s="39">
        <v>34651.214058840989</v>
      </c>
      <c r="R108" s="39">
        <v>27092.829079392439</v>
      </c>
      <c r="S108" s="39">
        <v>26359.966972237849</v>
      </c>
      <c r="T108" s="39">
        <v>28915.295991151168</v>
      </c>
      <c r="U108" s="39">
        <v>14732.982799214024</v>
      </c>
      <c r="V108" s="39">
        <v>21737.401936999988</v>
      </c>
      <c r="W108" s="39">
        <v>21756.15370399988</v>
      </c>
      <c r="X108" s="39">
        <v>26269.505601999917</v>
      </c>
      <c r="Y108" s="39">
        <v>32145.542474000085</v>
      </c>
      <c r="Z108" s="39">
        <v>17574.897126999917</v>
      </c>
      <c r="AA108" s="39">
        <v>20291.835154000109</v>
      </c>
      <c r="AB108" s="39">
        <v>24512.957898999972</v>
      </c>
      <c r="AC108" s="39">
        <v>28910.539003999846</v>
      </c>
      <c r="AD108" s="39">
        <v>20256.118855999837</v>
      </c>
      <c r="AE108" s="39">
        <v>23545.661353999967</v>
      </c>
      <c r="AF108" s="39">
        <v>22140.789954999917</v>
      </c>
      <c r="AG108" s="39">
        <v>27254.503859999917</v>
      </c>
      <c r="AH108" s="39">
        <v>14564.139439999883</v>
      </c>
      <c r="AI108" s="39">
        <v>22937.496525999883</v>
      </c>
      <c r="AJ108" s="39">
        <v>22976.284756999841</v>
      </c>
      <c r="AK108" s="39">
        <v>26461.232388000051</v>
      </c>
      <c r="AL108" s="39">
        <v>25772.873887000049</v>
      </c>
      <c r="AM108" s="39">
        <v>26911.950727999934</v>
      </c>
      <c r="AN108" s="39">
        <v>24964.92187999994</v>
      </c>
      <c r="AO108" s="39"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  <c r="AV108" s="39">
        <v>29007.771993999999</v>
      </c>
      <c r="AW108" s="39">
        <v>45840.436592999977</v>
      </c>
      <c r="AX108" s="39">
        <v>34083.257052000008</v>
      </c>
      <c r="AY108" s="39">
        <v>27337.046173999992</v>
      </c>
      <c r="AZ108" s="39">
        <v>31745.040457999989</v>
      </c>
      <c r="BA108" s="39">
        <v>50084.528976999951</v>
      </c>
      <c r="BB108" s="39">
        <v>26817.804721999913</v>
      </c>
      <c r="BC108" s="39">
        <v>24079.532715000008</v>
      </c>
      <c r="BD108" s="39">
        <v>31327.064755000014</v>
      </c>
    </row>
    <row r="109" spans="1:56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v>5.8999999999999997E-2</v>
      </c>
      <c r="AE109" s="57">
        <v>0.06</v>
      </c>
      <c r="AF109" s="57">
        <v>0.06</v>
      </c>
      <c r="AG109" s="57">
        <v>7.0999999999999994E-2</v>
      </c>
      <c r="AH109" s="57">
        <v>2.1999999999999999E-2</v>
      </c>
      <c r="AI109" s="57">
        <v>8.1000000000000003E-2</v>
      </c>
      <c r="AJ109" s="57">
        <v>7.1999999999999995E-2</v>
      </c>
      <c r="AK109" s="57">
        <v>7.8E-2</v>
      </c>
      <c r="AL109" s="57">
        <v>7.8E-2</v>
      </c>
      <c r="AM109" s="57">
        <v>8.6999999999999994E-2</v>
      </c>
      <c r="AN109" s="57">
        <v>7.0000000000000007E-2</v>
      </c>
      <c r="AO109" s="57"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  <c r="AV109" s="57">
        <v>5.5E-2</v>
      </c>
      <c r="AW109" s="57">
        <v>8.1000000000000003E-2</v>
      </c>
      <c r="AX109" s="57">
        <v>0.06</v>
      </c>
      <c r="AY109" s="57">
        <v>3.6999999999999998E-2</v>
      </c>
      <c r="AZ109" s="57">
        <v>5.2999999999999999E-2</v>
      </c>
      <c r="BA109" s="57">
        <v>7.8E-2</v>
      </c>
      <c r="BB109" s="57">
        <v>3.7999999999999999E-2</v>
      </c>
      <c r="BC109" s="57">
        <v>2.9000000000000001E-2</v>
      </c>
      <c r="BD109" s="57">
        <v>4.5999999999999999E-2</v>
      </c>
    </row>
    <row r="110" spans="1:56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v>0.104</v>
      </c>
      <c r="AE110" s="57">
        <v>0.111</v>
      </c>
      <c r="AF110" s="57">
        <v>0.11</v>
      </c>
      <c r="AG110" s="57">
        <v>0.115</v>
      </c>
      <c r="AH110" s="57">
        <v>6.8000000000000005E-2</v>
      </c>
      <c r="AI110" s="57">
        <v>0.13500000000000001</v>
      </c>
      <c r="AJ110" s="57">
        <v>0.123</v>
      </c>
      <c r="AK110" s="57">
        <v>0.127</v>
      </c>
      <c r="AL110" s="57">
        <v>0.127</v>
      </c>
      <c r="AM110" s="57">
        <v>0.129</v>
      </c>
      <c r="AN110" s="57">
        <v>0.11600000000000001</v>
      </c>
      <c r="AO110" s="57"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  <c r="AV110" s="57">
        <v>9.2999999999999999E-2</v>
      </c>
      <c r="AW110" s="57">
        <v>0.109</v>
      </c>
      <c r="AX110" s="57">
        <v>9.5000000000000001E-2</v>
      </c>
      <c r="AY110" s="57">
        <v>7.3999999999999996E-2</v>
      </c>
      <c r="AZ110" s="57">
        <v>9.0999999999999998E-2</v>
      </c>
      <c r="BA110" s="57">
        <v>0.108</v>
      </c>
      <c r="BB110" s="57">
        <v>7.4999999999999997E-2</v>
      </c>
      <c r="BC110" s="57">
        <v>6.5000000000000002E-2</v>
      </c>
      <c r="BD110" s="57">
        <v>8.2000000000000003E-2</v>
      </c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09" man="1"/>
    <brk id="30" max="109" man="1"/>
    <brk id="43" max="109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U116"/>
  <sheetViews>
    <sheetView showGridLines="0" zoomScale="80" zoomScaleNormal="80" zoomScaleSheetLayoutView="30" workbookViewId="0">
      <pane xSplit="1" ySplit="7" topLeftCell="AG28" activePane="bottomRight" state="frozen"/>
      <selection pane="topRight"/>
      <selection pane="bottomLeft"/>
      <selection pane="bottomRight" activeCell="AP35" sqref="AP35"/>
    </sheetView>
  </sheetViews>
  <sheetFormatPr baseColWidth="10" defaultColWidth="11" defaultRowHeight="14.5"/>
  <cols>
    <col min="1" max="1" width="45.08203125" style="31" customWidth="1"/>
    <col min="2" max="37" width="14.33203125" style="48" customWidth="1"/>
    <col min="38" max="44" width="11" style="31"/>
    <col min="45" max="45" width="13.75" style="31" bestFit="1" customWidth="1"/>
    <col min="46" max="16384" width="11" style="31"/>
  </cols>
  <sheetData>
    <row r="1" spans="1:47" ht="25.5" customHeight="1">
      <c r="A1" s="83" t="s">
        <v>21</v>
      </c>
    </row>
    <row r="2" spans="1:47" ht="16.5" customHeight="1">
      <c r="A2" s="70"/>
    </row>
    <row r="3" spans="1:47" ht="36">
      <c r="A3" s="88" t="s">
        <v>95</v>
      </c>
    </row>
    <row r="4" spans="1:47">
      <c r="A4" s="33" t="s">
        <v>87</v>
      </c>
    </row>
    <row r="5" spans="1:47">
      <c r="A5" s="33" t="s">
        <v>72</v>
      </c>
    </row>
    <row r="6" spans="1:47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142</v>
      </c>
      <c r="AA6" s="90" t="s">
        <v>143</v>
      </c>
      <c r="AB6" s="90" t="s">
        <v>144</v>
      </c>
      <c r="AC6" s="90" t="s">
        <v>145</v>
      </c>
      <c r="AD6" s="90" t="s">
        <v>146</v>
      </c>
      <c r="AE6" s="90" t="s">
        <v>147</v>
      </c>
      <c r="AF6" s="90" t="s">
        <v>148</v>
      </c>
      <c r="AG6" s="90" t="s">
        <v>149</v>
      </c>
      <c r="AH6" s="90" t="s">
        <v>150</v>
      </c>
      <c r="AI6" s="90" t="s">
        <v>151</v>
      </c>
      <c r="AJ6" s="90" t="s">
        <v>152</v>
      </c>
      <c r="AK6" s="90" t="s">
        <v>153</v>
      </c>
      <c r="AL6" s="90" t="s">
        <v>162</v>
      </c>
      <c r="AM6" s="90" t="s">
        <v>163</v>
      </c>
      <c r="AN6" s="90" t="s">
        <v>164</v>
      </c>
      <c r="AO6" s="90" t="s">
        <v>165</v>
      </c>
      <c r="AP6" s="90" t="s">
        <v>172</v>
      </c>
      <c r="AQ6" s="90" t="s">
        <v>174</v>
      </c>
      <c r="AR6" s="90" t="s">
        <v>176</v>
      </c>
      <c r="AS6" s="90" t="s">
        <v>178</v>
      </c>
      <c r="AT6" s="90" t="s">
        <v>179</v>
      </c>
      <c r="AU6" s="90" t="s">
        <v>180</v>
      </c>
    </row>
    <row r="7" spans="1:47" ht="16.5" customHeight="1">
      <c r="AL7" s="48"/>
      <c r="AM7" s="48"/>
      <c r="AN7" s="48"/>
    </row>
    <row r="8" spans="1:47">
      <c r="A8" s="68" t="s">
        <v>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47" s="34" customFormat="1">
      <c r="A9" s="44" t="s">
        <v>73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</row>
    <row r="10" spans="1:47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 t="e">
        <f>(-222661)-#REF!</f>
        <v>#REF!</v>
      </c>
      <c r="AP10" s="72">
        <v>-196476.30799999999</v>
      </c>
      <c r="AQ10" s="72">
        <v>-206246.24100000001</v>
      </c>
      <c r="AR10" s="72">
        <v>-228203.391</v>
      </c>
      <c r="AS10" s="72">
        <v>-258977.71813200007</v>
      </c>
      <c r="AT10" s="72">
        <v>-237066.17499999999</v>
      </c>
      <c r="AU10" s="72">
        <v>-236744.08600000001</v>
      </c>
    </row>
    <row r="11" spans="1:47" s="34" customFormat="1">
      <c r="A11" s="86" t="s">
        <v>154</v>
      </c>
      <c r="B11" s="87">
        <f t="shared" ref="B11:AO11" si="0">+B9+B10</f>
        <v>33217.149533000003</v>
      </c>
      <c r="C11" s="87">
        <f t="shared" si="0"/>
        <v>36627</v>
      </c>
      <c r="D11" s="87">
        <f t="shared" si="0"/>
        <v>35985</v>
      </c>
      <c r="E11" s="87">
        <f t="shared" si="0"/>
        <v>40733</v>
      </c>
      <c r="F11" s="87">
        <f t="shared" si="0"/>
        <v>34632</v>
      </c>
      <c r="G11" s="87">
        <f t="shared" si="0"/>
        <v>35786</v>
      </c>
      <c r="H11" s="87">
        <f t="shared" si="0"/>
        <v>34220</v>
      </c>
      <c r="I11" s="87">
        <f t="shared" si="0"/>
        <v>37455</v>
      </c>
      <c r="J11" s="87">
        <f t="shared" si="0"/>
        <v>32342</v>
      </c>
      <c r="K11" s="87">
        <f t="shared" si="0"/>
        <v>41657</v>
      </c>
      <c r="L11" s="87">
        <f t="shared" si="0"/>
        <v>40533</v>
      </c>
      <c r="M11" s="87">
        <f t="shared" si="0"/>
        <v>43164</v>
      </c>
      <c r="N11" s="87">
        <f t="shared" si="0"/>
        <v>35299.146113029739</v>
      </c>
      <c r="O11" s="87">
        <f t="shared" si="0"/>
        <v>40046.208333134593</v>
      </c>
      <c r="P11" s="87">
        <f t="shared" si="0"/>
        <v>42717.477921400976</v>
      </c>
      <c r="Q11" s="87">
        <f t="shared" si="0"/>
        <v>44710.22561179992</v>
      </c>
      <c r="R11" s="87">
        <f t="shared" si="0"/>
        <v>38140</v>
      </c>
      <c r="S11" s="87">
        <f t="shared" si="0"/>
        <v>36241</v>
      </c>
      <c r="T11" s="87">
        <f t="shared" si="0"/>
        <v>40701</v>
      </c>
      <c r="U11" s="87">
        <f t="shared" si="0"/>
        <v>29512</v>
      </c>
      <c r="V11" s="87">
        <f t="shared" si="0"/>
        <v>32382</v>
      </c>
      <c r="W11" s="87">
        <f t="shared" si="0"/>
        <v>32159</v>
      </c>
      <c r="X11" s="87">
        <f t="shared" si="0"/>
        <v>38172</v>
      </c>
      <c r="Y11" s="87">
        <f t="shared" si="0"/>
        <v>42499</v>
      </c>
      <c r="Z11" s="87">
        <f t="shared" si="0"/>
        <v>29003</v>
      </c>
      <c r="AA11" s="87">
        <f t="shared" si="0"/>
        <v>31386</v>
      </c>
      <c r="AB11" s="87">
        <f t="shared" si="0"/>
        <v>36590</v>
      </c>
      <c r="AC11" s="87">
        <f t="shared" si="0"/>
        <v>43714</v>
      </c>
      <c r="AD11" s="87">
        <f t="shared" si="0"/>
        <v>32175</v>
      </c>
      <c r="AE11" s="87">
        <f t="shared" si="0"/>
        <v>35066</v>
      </c>
      <c r="AF11" s="87">
        <f t="shared" si="0"/>
        <v>34587</v>
      </c>
      <c r="AG11" s="87">
        <f t="shared" si="0"/>
        <v>41109</v>
      </c>
      <c r="AH11" s="87">
        <f t="shared" si="0"/>
        <v>29997</v>
      </c>
      <c r="AI11" s="87">
        <f t="shared" si="0"/>
        <v>31903</v>
      </c>
      <c r="AJ11" s="87">
        <f t="shared" si="0"/>
        <v>30359</v>
      </c>
      <c r="AK11" s="87">
        <f t="shared" si="0"/>
        <v>35944</v>
      </c>
      <c r="AL11" s="87">
        <f t="shared" si="0"/>
        <v>35786</v>
      </c>
      <c r="AM11" s="87">
        <f t="shared" si="0"/>
        <v>37390</v>
      </c>
      <c r="AN11" s="87">
        <f t="shared" si="0"/>
        <v>36157</v>
      </c>
      <c r="AO11" s="93" t="e">
        <f t="shared" si="0"/>
        <v>#REF!</v>
      </c>
      <c r="AP11" s="87">
        <v>39055.768000000011</v>
      </c>
      <c r="AQ11" s="87">
        <v>42541.106</v>
      </c>
      <c r="AR11" s="87">
        <v>43184.518999999971</v>
      </c>
      <c r="AS11" s="87">
        <v>53427.091038999846</v>
      </c>
      <c r="AT11" s="87">
        <v>44811.510999999999</v>
      </c>
      <c r="AU11" s="87">
        <v>46508.675000000047</v>
      </c>
    </row>
    <row r="12" spans="1:47" ht="10.5" customHeight="1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>
      <c r="A13" s="44" t="s">
        <v>75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</row>
    <row r="14" spans="1:47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 t="e">
        <f>-24506+#REF!</f>
        <v>#REF!</v>
      </c>
      <c r="AP14" s="30">
        <v>-23926.346000000001</v>
      </c>
      <c r="AQ14" s="30">
        <v>-26569.077000000001</v>
      </c>
      <c r="AR14" s="30">
        <v>-24600.357</v>
      </c>
      <c r="AS14" s="30">
        <v>-27169.914420000001</v>
      </c>
      <c r="AT14" s="30">
        <v>-27394.874</v>
      </c>
      <c r="AU14" s="30">
        <v>-34759.414000000004</v>
      </c>
    </row>
    <row r="15" spans="1:47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</row>
    <row r="16" spans="1:47">
      <c r="A16" s="50" t="s">
        <v>155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</row>
    <row r="17" spans="1:47">
      <c r="A17" s="44" t="s">
        <v>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</row>
    <row r="18" spans="1:47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</row>
    <row r="19" spans="1:47">
      <c r="A19" s="71" t="s">
        <v>79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</row>
    <row r="20" spans="1:47" s="34" customFormat="1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-31300.655999999999</v>
      </c>
      <c r="AU20" s="39">
        <v>-40364.040999999997</v>
      </c>
    </row>
    <row r="21" spans="1:47">
      <c r="A21" s="50" t="s">
        <v>81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</row>
    <row r="22" spans="1:47">
      <c r="A22" s="73" t="s">
        <v>156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</row>
    <row r="23" spans="1:47" s="34" customFormat="1">
      <c r="A23" s="38" t="s">
        <v>82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</row>
    <row r="24" spans="1:47">
      <c r="A24" s="73" t="s">
        <v>83</v>
      </c>
      <c r="B24" s="72">
        <v>870.96571471919879</v>
      </c>
      <c r="C24" s="72">
        <v>1187</v>
      </c>
      <c r="D24" s="72">
        <v>459</v>
      </c>
      <c r="E24" s="72">
        <v>833</v>
      </c>
      <c r="F24" s="72">
        <v>763</v>
      </c>
      <c r="G24" s="72">
        <v>917</v>
      </c>
      <c r="H24" s="72">
        <v>245</v>
      </c>
      <c r="I24" s="72">
        <v>1379</v>
      </c>
      <c r="J24" s="72">
        <v>818</v>
      </c>
      <c r="K24" s="72">
        <v>800</v>
      </c>
      <c r="L24" s="72">
        <v>1064</v>
      </c>
      <c r="M24" s="72">
        <v>1215</v>
      </c>
      <c r="N24" s="72">
        <v>894</v>
      </c>
      <c r="O24" s="72">
        <v>1133</v>
      </c>
      <c r="P24" s="72">
        <v>1111</v>
      </c>
      <c r="Q24" s="72">
        <v>1556</v>
      </c>
      <c r="R24" s="72">
        <v>1334</v>
      </c>
      <c r="S24" s="72">
        <v>1404</v>
      </c>
      <c r="T24" s="72">
        <v>1467</v>
      </c>
      <c r="U24" s="72">
        <v>1326</v>
      </c>
      <c r="V24" s="72">
        <v>1194</v>
      </c>
      <c r="W24" s="72">
        <v>1134</v>
      </c>
      <c r="X24" s="72">
        <v>1233</v>
      </c>
      <c r="Y24" s="72">
        <v>1575</v>
      </c>
      <c r="Z24" s="72">
        <v>100</v>
      </c>
      <c r="AA24" s="72">
        <v>336</v>
      </c>
      <c r="AB24" s="72">
        <v>266</v>
      </c>
      <c r="AC24" s="72">
        <v>-270</v>
      </c>
      <c r="AD24" s="72">
        <v>294</v>
      </c>
      <c r="AE24" s="72">
        <v>368</v>
      </c>
      <c r="AF24" s="72">
        <v>551</v>
      </c>
      <c r="AG24" s="72">
        <v>160</v>
      </c>
      <c r="AH24" s="72">
        <v>250</v>
      </c>
      <c r="AI24" s="72">
        <v>296</v>
      </c>
      <c r="AJ24" s="72">
        <v>206</v>
      </c>
      <c r="AK24" s="72">
        <v>562</v>
      </c>
      <c r="AL24" s="72">
        <v>259</v>
      </c>
      <c r="AM24" s="72">
        <v>347</v>
      </c>
      <c r="AN24" s="72">
        <v>436</v>
      </c>
      <c r="AO24" s="72">
        <v>436</v>
      </c>
      <c r="AP24" s="72">
        <v>153.31700000000001</v>
      </c>
      <c r="AQ24" s="72">
        <v>375.96000000000004</v>
      </c>
      <c r="AR24" s="72">
        <v>77.453999999999951</v>
      </c>
      <c r="AS24" s="72">
        <v>657.94399999999996</v>
      </c>
      <c r="AT24" s="72">
        <v>-279.12200000000001</v>
      </c>
      <c r="AU24" s="72">
        <v>-62.933999999999969</v>
      </c>
    </row>
    <row r="25" spans="1:47" s="34" customFormat="1">
      <c r="A25" s="84" t="s">
        <v>84</v>
      </c>
      <c r="B25" s="85">
        <v>12242.5841</v>
      </c>
      <c r="C25" s="85">
        <v>11882</v>
      </c>
      <c r="D25" s="85">
        <v>8693</v>
      </c>
      <c r="E25" s="85">
        <v>12772</v>
      </c>
      <c r="F25" s="85">
        <v>14375</v>
      </c>
      <c r="G25" s="85">
        <v>18000</v>
      </c>
      <c r="H25" s="85">
        <v>12053</v>
      </c>
      <c r="I25" s="85">
        <v>22003</v>
      </c>
      <c r="J25" s="85">
        <v>13427</v>
      </c>
      <c r="K25" s="85">
        <v>12986</v>
      </c>
      <c r="L25" s="85">
        <v>6377</v>
      </c>
      <c r="M25" s="85">
        <v>14749</v>
      </c>
      <c r="N25" s="85">
        <v>7764</v>
      </c>
      <c r="O25" s="85">
        <v>12974</v>
      </c>
      <c r="P25" s="85">
        <v>7781</v>
      </c>
      <c r="Q25" s="85">
        <v>14332</v>
      </c>
      <c r="R25" s="85">
        <v>17722</v>
      </c>
      <c r="S25" s="85">
        <v>5180</v>
      </c>
      <c r="T25" s="85">
        <v>10691</v>
      </c>
      <c r="U25" s="85">
        <v>-7197</v>
      </c>
      <c r="V25" s="85">
        <v>9380</v>
      </c>
      <c r="W25" s="85">
        <v>2294</v>
      </c>
      <c r="X25" s="85">
        <v>12329</v>
      </c>
      <c r="Y25" s="85">
        <v>40893</v>
      </c>
      <c r="Z25" s="85">
        <v>4850</v>
      </c>
      <c r="AA25" s="85">
        <v>-3514</v>
      </c>
      <c r="AB25" s="85">
        <v>5602</v>
      </c>
      <c r="AC25" s="85">
        <v>3747</v>
      </c>
      <c r="AD25" s="85">
        <v>4753</v>
      </c>
      <c r="AE25" s="85">
        <v>7318</v>
      </c>
      <c r="AF25" s="85">
        <v>11120</v>
      </c>
      <c r="AG25" s="85">
        <v>-84</v>
      </c>
      <c r="AH25" s="85">
        <v>8004</v>
      </c>
      <c r="AI25" s="85">
        <v>-5878</v>
      </c>
      <c r="AJ25" s="85">
        <v>4775</v>
      </c>
      <c r="AK25" s="85">
        <v>-6441</v>
      </c>
      <c r="AL25" s="85">
        <v>8834</v>
      </c>
      <c r="AM25" s="85">
        <v>9050</v>
      </c>
      <c r="AN25" s="85">
        <v>9197</v>
      </c>
      <c r="AO25" s="85">
        <v>7783</v>
      </c>
      <c r="AP25" s="85">
        <v>1474.6020000000001</v>
      </c>
      <c r="AQ25" s="85">
        <v>10847.735999999999</v>
      </c>
      <c r="AR25" s="85">
        <v>9659.3480000000018</v>
      </c>
      <c r="AS25" s="85">
        <v>13519.953999999998</v>
      </c>
      <c r="AT25" s="85">
        <v>12619.73</v>
      </c>
      <c r="AU25" s="85">
        <v>3774.5760000000009</v>
      </c>
    </row>
    <row r="27" spans="1:47" ht="12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7" ht="12" customHeight="1">
      <c r="A28" s="53"/>
    </row>
    <row r="29" spans="1:47" ht="18">
      <c r="A29" s="88" t="s">
        <v>27</v>
      </c>
    </row>
    <row r="30" spans="1:47" ht="15.5">
      <c r="A30" s="43" t="s">
        <v>87</v>
      </c>
    </row>
    <row r="31" spans="1:47" ht="15.5">
      <c r="A31" s="43" t="s">
        <v>72</v>
      </c>
    </row>
    <row r="32" spans="1:47" s="62" customFormat="1">
      <c r="A32" s="31"/>
      <c r="B32" s="90" t="s">
        <v>103</v>
      </c>
      <c r="C32" s="90" t="s">
        <v>104</v>
      </c>
      <c r="D32" s="90" t="s">
        <v>105</v>
      </c>
      <c r="E32" s="90" t="s">
        <v>106</v>
      </c>
      <c r="F32" s="90" t="s">
        <v>107</v>
      </c>
      <c r="G32" s="90" t="s">
        <v>108</v>
      </c>
      <c r="H32" s="90" t="s">
        <v>109</v>
      </c>
      <c r="I32" s="90" t="s">
        <v>110</v>
      </c>
      <c r="J32" s="90" t="s">
        <v>111</v>
      </c>
      <c r="K32" s="90" t="s">
        <v>112</v>
      </c>
      <c r="L32" s="90" t="s">
        <v>113</v>
      </c>
      <c r="M32" s="90" t="s">
        <v>114</v>
      </c>
      <c r="N32" s="90" t="s">
        <v>115</v>
      </c>
      <c r="O32" s="90" t="s">
        <v>116</v>
      </c>
      <c r="P32" s="90" t="s">
        <v>117</v>
      </c>
      <c r="Q32" s="90" t="s">
        <v>118</v>
      </c>
      <c r="R32" s="90" t="s">
        <v>119</v>
      </c>
      <c r="S32" s="90" t="s">
        <v>120</v>
      </c>
      <c r="T32" s="90" t="s">
        <v>121</v>
      </c>
      <c r="U32" s="90" t="s">
        <v>122</v>
      </c>
      <c r="V32" s="90" t="s">
        <v>123</v>
      </c>
      <c r="W32" s="90" t="s">
        <v>124</v>
      </c>
      <c r="X32" s="90" t="s">
        <v>125</v>
      </c>
      <c r="Y32" s="90" t="s">
        <v>126</v>
      </c>
      <c r="Z32" s="90" t="s">
        <v>142</v>
      </c>
      <c r="AA32" s="90" t="s">
        <v>143</v>
      </c>
      <c r="AB32" s="90" t="s">
        <v>144</v>
      </c>
      <c r="AC32" s="90" t="s">
        <v>145</v>
      </c>
      <c r="AD32" s="90" t="s">
        <v>146</v>
      </c>
      <c r="AE32" s="90" t="s">
        <v>147</v>
      </c>
      <c r="AF32" s="90" t="s">
        <v>148</v>
      </c>
      <c r="AG32" s="90" t="s">
        <v>149</v>
      </c>
      <c r="AH32" s="90" t="s">
        <v>150</v>
      </c>
      <c r="AI32" s="90" t="s">
        <v>151</v>
      </c>
      <c r="AJ32" s="90" t="s">
        <v>152</v>
      </c>
      <c r="AK32" s="90" t="s">
        <v>153</v>
      </c>
      <c r="AL32" s="90" t="s">
        <v>162</v>
      </c>
      <c r="AM32" s="90" t="s">
        <v>163</v>
      </c>
      <c r="AN32" s="90" t="s">
        <v>164</v>
      </c>
      <c r="AO32" s="90" t="s">
        <v>165</v>
      </c>
      <c r="AP32" s="90" t="s">
        <v>172</v>
      </c>
      <c r="AQ32" s="90" t="s">
        <v>174</v>
      </c>
      <c r="AR32" s="90" t="s">
        <v>176</v>
      </c>
      <c r="AS32" s="90" t="s">
        <v>178</v>
      </c>
      <c r="AT32" s="90" t="s">
        <v>179</v>
      </c>
      <c r="AU32" s="90" t="s">
        <v>180</v>
      </c>
    </row>
    <row r="33" spans="1:47">
      <c r="A33" s="34" t="s">
        <v>166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>
      <c r="A34" s="54" t="s">
        <v>0</v>
      </c>
      <c r="B34" s="39">
        <f t="shared" ref="B34:AO34" si="1">+SUM(B35:B37)</f>
        <v>77445.863331</v>
      </c>
      <c r="C34" s="39">
        <f t="shared" si="1"/>
        <v>84066.499470999988</v>
      </c>
      <c r="D34" s="39">
        <f t="shared" si="1"/>
        <v>78511.204477999985</v>
      </c>
      <c r="E34" s="39">
        <f t="shared" si="1"/>
        <v>90281.71882400001</v>
      </c>
      <c r="F34" s="39">
        <f t="shared" si="1"/>
        <v>77052.591926999958</v>
      </c>
      <c r="G34" s="39">
        <f t="shared" si="1"/>
        <v>81242.549348</v>
      </c>
      <c r="H34" s="39">
        <f t="shared" si="1"/>
        <v>80483.777071000019</v>
      </c>
      <c r="I34" s="39">
        <f t="shared" si="1"/>
        <v>86484.945345</v>
      </c>
      <c r="J34" s="39">
        <f t="shared" si="1"/>
        <v>79736.602644999992</v>
      </c>
      <c r="K34" s="39">
        <f t="shared" si="1"/>
        <v>82085.494720000002</v>
      </c>
      <c r="L34" s="39">
        <f t="shared" si="1"/>
        <v>83291.522314000002</v>
      </c>
      <c r="M34" s="39">
        <f t="shared" si="1"/>
        <v>96921.194220999998</v>
      </c>
      <c r="N34" s="39">
        <f t="shared" si="1"/>
        <v>89553.667445999992</v>
      </c>
      <c r="O34" s="39">
        <f t="shared" si="1"/>
        <v>92127.298968000017</v>
      </c>
      <c r="P34" s="39">
        <f t="shared" si="1"/>
        <v>101603.711455</v>
      </c>
      <c r="Q34" s="39">
        <f t="shared" si="1"/>
        <v>111506.49909299995</v>
      </c>
      <c r="R34" s="39">
        <f t="shared" si="1"/>
        <v>94563.521453000008</v>
      </c>
      <c r="S34" s="39">
        <f t="shared" si="1"/>
        <v>96158.359818000012</v>
      </c>
      <c r="T34" s="39">
        <f t="shared" si="1"/>
        <v>98037.582369999989</v>
      </c>
      <c r="U34" s="39">
        <f t="shared" si="1"/>
        <v>102996.89008099996</v>
      </c>
      <c r="V34" s="39">
        <f t="shared" si="1"/>
        <v>93915.730187999987</v>
      </c>
      <c r="W34" s="39">
        <f t="shared" si="1"/>
        <v>96790.103326000011</v>
      </c>
      <c r="X34" s="39">
        <f t="shared" si="1"/>
        <v>93259.665231000035</v>
      </c>
      <c r="Y34" s="39">
        <f t="shared" si="1"/>
        <v>113702.05557700005</v>
      </c>
      <c r="Z34" s="39">
        <f t="shared" si="1"/>
        <v>93278.075316999966</v>
      </c>
      <c r="AA34" s="39">
        <f t="shared" si="1"/>
        <v>94483.178374000025</v>
      </c>
      <c r="AB34" s="39">
        <f t="shared" si="1"/>
        <v>95141.944869999978</v>
      </c>
      <c r="AC34" s="39">
        <f t="shared" si="1"/>
        <v>115405.74812800002</v>
      </c>
      <c r="AD34" s="39">
        <f t="shared" si="1"/>
        <v>101694.482578</v>
      </c>
      <c r="AE34" s="39">
        <f t="shared" si="1"/>
        <v>111832.95231400001</v>
      </c>
      <c r="AF34" s="39">
        <f t="shared" si="1"/>
        <v>99777.719073000015</v>
      </c>
      <c r="AG34" s="39">
        <f t="shared" si="1"/>
        <v>123895.06533300001</v>
      </c>
      <c r="AH34" s="39">
        <f t="shared" si="1"/>
        <v>108482.23381299998</v>
      </c>
      <c r="AI34" s="39">
        <f t="shared" si="1"/>
        <v>91478.027636999963</v>
      </c>
      <c r="AJ34" s="39">
        <f t="shared" si="1"/>
        <v>105374.22672599998</v>
      </c>
      <c r="AK34" s="39">
        <f t="shared" si="1"/>
        <v>118267.067045</v>
      </c>
      <c r="AL34" s="39">
        <f t="shared" si="1"/>
        <v>123781.26339199999</v>
      </c>
      <c r="AM34" s="39">
        <f t="shared" si="1"/>
        <v>127267.453691</v>
      </c>
      <c r="AN34" s="39">
        <f t="shared" si="1"/>
        <v>126299.75113199998</v>
      </c>
      <c r="AO34" s="39">
        <f t="shared" si="1"/>
        <v>160276.17557699999</v>
      </c>
      <c r="AP34" s="39">
        <v>144271.02079899999</v>
      </c>
      <c r="AQ34" s="39">
        <v>145764.47142099999</v>
      </c>
      <c r="AR34" s="39">
        <v>150485.76799999998</v>
      </c>
      <c r="AS34" s="39">
        <v>176192.12400000001</v>
      </c>
      <c r="AT34" s="39">
        <v>175399.71100000001</v>
      </c>
      <c r="AU34" s="39">
        <v>173929.71399999998</v>
      </c>
    </row>
    <row r="35" spans="1:47">
      <c r="A35" s="40" t="s">
        <v>169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38623.817748000001</v>
      </c>
      <c r="AQ35" s="30">
        <v>37846.763838999999</v>
      </c>
      <c r="AR35" s="30">
        <v>37689.955000000009</v>
      </c>
      <c r="AS35" s="30">
        <v>43756.855000000003</v>
      </c>
      <c r="AT35" s="30">
        <v>64494.364000000009</v>
      </c>
      <c r="AU35" s="30">
        <v>68590.862999999998</v>
      </c>
    </row>
    <row r="36" spans="1:47">
      <c r="A36" s="40" t="s">
        <v>170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24813.764012000018</v>
      </c>
      <c r="AE36" s="30">
        <v>32376.942645000014</v>
      </c>
      <c r="AF36" s="30">
        <v>26464.941856000012</v>
      </c>
      <c r="AG36" s="30">
        <v>32567.842347999991</v>
      </c>
      <c r="AH36" s="30">
        <v>28665.357386000018</v>
      </c>
      <c r="AI36" s="30">
        <v>24875.133797999981</v>
      </c>
      <c r="AJ36" s="30">
        <v>21660.014346999993</v>
      </c>
      <c r="AK36" s="30">
        <v>27209.888131999993</v>
      </c>
      <c r="AL36" s="30">
        <v>26012.786950999995</v>
      </c>
      <c r="AM36" s="30">
        <v>28827.87129599999</v>
      </c>
      <c r="AN36" s="30">
        <v>27108.425533000001</v>
      </c>
      <c r="AO36" s="30">
        <v>34412.449492000007</v>
      </c>
      <c r="AP36" s="30">
        <v>32260.484799999998</v>
      </c>
      <c r="AQ36" s="30">
        <v>34854.646008999996</v>
      </c>
      <c r="AR36" s="30">
        <v>41780.286999999989</v>
      </c>
      <c r="AS36" s="30">
        <v>42422.553999999996</v>
      </c>
      <c r="AT36" s="30">
        <v>32155.106</v>
      </c>
      <c r="AU36" s="30">
        <v>33629.989000000001</v>
      </c>
    </row>
    <row r="37" spans="1:47">
      <c r="A37" s="40" t="s">
        <v>171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42781.758397999998</v>
      </c>
      <c r="AE37" s="30">
        <v>46127.770342999997</v>
      </c>
      <c r="AF37" s="30">
        <v>41319.296734999996</v>
      </c>
      <c r="AG37" s="30">
        <v>57988.030780000001</v>
      </c>
      <c r="AH37" s="30">
        <v>49281.326774999994</v>
      </c>
      <c r="AI37" s="30">
        <v>37558.704977999994</v>
      </c>
      <c r="AJ37" s="30">
        <v>51551.716457999995</v>
      </c>
      <c r="AK37" s="30">
        <v>59356.738582999998</v>
      </c>
      <c r="AL37" s="30">
        <v>65517.151215999998</v>
      </c>
      <c r="AM37" s="30">
        <v>66634.766254999995</v>
      </c>
      <c r="AN37" s="30">
        <v>65220.293584999985</v>
      </c>
      <c r="AO37" s="30">
        <v>88863.208925999992</v>
      </c>
      <c r="AP37" s="30">
        <v>73386.718250999998</v>
      </c>
      <c r="AQ37" s="30">
        <v>73063.061572999999</v>
      </c>
      <c r="AR37" s="30">
        <v>71015.525999999998</v>
      </c>
      <c r="AS37" s="30">
        <v>90012.714999999997</v>
      </c>
      <c r="AT37" s="30">
        <v>78750.240999999995</v>
      </c>
      <c r="AU37" s="30">
        <v>71708.861999999994</v>
      </c>
    </row>
    <row r="38" spans="1:47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-120020.700262</v>
      </c>
      <c r="AQ38" s="66">
        <v>-120185.09718</v>
      </c>
      <c r="AR38" s="66">
        <v>-126199.40700000001</v>
      </c>
      <c r="AS38" s="66">
        <v>-145004.71900000001</v>
      </c>
      <c r="AT38" s="66">
        <v>-147025.12899999999</v>
      </c>
      <c r="AU38" s="66">
        <v>-143058.12</v>
      </c>
    </row>
    <row r="39" spans="1:47">
      <c r="A39" s="54" t="s">
        <v>154</v>
      </c>
      <c r="B39" s="39">
        <f t="shared" ref="B39:AO39" si="2">+B34+B38</f>
        <v>19519.053576999853</v>
      </c>
      <c r="C39" s="39">
        <f t="shared" si="2"/>
        <v>20041.750531000092</v>
      </c>
      <c r="D39" s="39">
        <f t="shared" si="2"/>
        <v>17997.806377654051</v>
      </c>
      <c r="E39" s="39">
        <f t="shared" si="2"/>
        <v>24286.206086346079</v>
      </c>
      <c r="F39" s="39">
        <f t="shared" si="2"/>
        <v>19825.450311000095</v>
      </c>
      <c r="G39" s="39">
        <f t="shared" si="2"/>
        <v>19343.268227000037</v>
      </c>
      <c r="H39" s="39">
        <f t="shared" si="2"/>
        <v>19215.747221999998</v>
      </c>
      <c r="I39" s="39">
        <f t="shared" si="2"/>
        <v>20726.53654500001</v>
      </c>
      <c r="J39" s="39">
        <f t="shared" si="2"/>
        <v>17771.608544999981</v>
      </c>
      <c r="K39" s="39">
        <f t="shared" si="2"/>
        <v>17828.489887000018</v>
      </c>
      <c r="L39" s="39">
        <f t="shared" si="2"/>
        <v>19638.277248000093</v>
      </c>
      <c r="M39" s="39">
        <f t="shared" si="2"/>
        <v>22302.915445999999</v>
      </c>
      <c r="N39" s="39">
        <f t="shared" si="2"/>
        <v>19770.182619999963</v>
      </c>
      <c r="O39" s="39">
        <f t="shared" si="2"/>
        <v>20816.966577000072</v>
      </c>
      <c r="P39" s="39">
        <f t="shared" si="2"/>
        <v>23183.221579000034</v>
      </c>
      <c r="Q39" s="39">
        <f t="shared" si="2"/>
        <v>24390.489847999866</v>
      </c>
      <c r="R39" s="39">
        <f t="shared" si="2"/>
        <v>21538.664222000007</v>
      </c>
      <c r="S39" s="39">
        <f t="shared" si="2"/>
        <v>21283.560443999988</v>
      </c>
      <c r="T39" s="39">
        <f t="shared" si="2"/>
        <v>23208.62386800001</v>
      </c>
      <c r="U39" s="39">
        <f t="shared" si="2"/>
        <v>23910.015047999914</v>
      </c>
      <c r="V39" s="39">
        <f t="shared" si="2"/>
        <v>21922.314604999963</v>
      </c>
      <c r="W39" s="39">
        <f t="shared" si="2"/>
        <v>21948.900777999937</v>
      </c>
      <c r="X39" s="39">
        <f t="shared" si="2"/>
        <v>22177.744953999994</v>
      </c>
      <c r="Y39" s="39">
        <f t="shared" si="2"/>
        <v>29061.965327000056</v>
      </c>
      <c r="Z39" s="39">
        <f t="shared" si="2"/>
        <v>19929.138801999929</v>
      </c>
      <c r="AA39" s="39">
        <f t="shared" si="2"/>
        <v>19866.612239000067</v>
      </c>
      <c r="AB39" s="39">
        <f t="shared" si="2"/>
        <v>21845.917369419985</v>
      </c>
      <c r="AC39" s="39">
        <f t="shared" si="2"/>
        <v>27164.229202999835</v>
      </c>
      <c r="AD39" s="39">
        <f t="shared" si="2"/>
        <v>21086.73122399993</v>
      </c>
      <c r="AE39" s="39">
        <f t="shared" si="2"/>
        <v>21352.296097000042</v>
      </c>
      <c r="AF39" s="39">
        <f t="shared" si="2"/>
        <v>22315.846961999952</v>
      </c>
      <c r="AG39" s="39">
        <f t="shared" si="2"/>
        <v>24466.040674999982</v>
      </c>
      <c r="AH39" s="39">
        <f t="shared" si="2"/>
        <v>19464.566369000022</v>
      </c>
      <c r="AI39" s="39">
        <f t="shared" si="2"/>
        <v>17102.617810999829</v>
      </c>
      <c r="AJ39" s="39">
        <f t="shared" si="2"/>
        <v>16198.990205000009</v>
      </c>
      <c r="AK39" s="39">
        <f t="shared" si="2"/>
        <v>22635.580621000132</v>
      </c>
      <c r="AL39" s="39">
        <f t="shared" si="2"/>
        <v>22924.490890999994</v>
      </c>
      <c r="AM39" s="39">
        <f t="shared" si="2"/>
        <v>23568.66174499999</v>
      </c>
      <c r="AN39" s="39">
        <f t="shared" si="2"/>
        <v>22413.707479999939</v>
      </c>
      <c r="AO39" s="39">
        <f t="shared" si="2"/>
        <v>27483.672311999981</v>
      </c>
      <c r="AP39" s="39">
        <v>24250.320536999992</v>
      </c>
      <c r="AQ39" s="39">
        <v>25579.374240999998</v>
      </c>
      <c r="AR39" s="39">
        <v>24286.360999999975</v>
      </c>
      <c r="AS39" s="39">
        <v>31187.404999999999</v>
      </c>
      <c r="AT39" s="39">
        <v>28374.582000000024</v>
      </c>
      <c r="AU39" s="39">
        <v>30871.593999999983</v>
      </c>
    </row>
    <row r="40" spans="1:47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-13559.456801</v>
      </c>
      <c r="AQ40" s="66">
        <v>-15358.033206</v>
      </c>
      <c r="AR40" s="66">
        <v>-13574.602000000001</v>
      </c>
      <c r="AS40" s="66">
        <v>-14320.642</v>
      </c>
      <c r="AT40" s="66">
        <v>-17530.151999999998</v>
      </c>
      <c r="AU40" s="66">
        <v>-23738.78</v>
      </c>
    </row>
    <row r="41" spans="1:47">
      <c r="A41" s="54" t="s">
        <v>7</v>
      </c>
      <c r="B41" s="39">
        <f t="shared" ref="B41:AO41" si="3">+B34+B38+B40</f>
        <v>12567.632126999857</v>
      </c>
      <c r="C41" s="39">
        <f t="shared" si="3"/>
        <v>12188.512545000098</v>
      </c>
      <c r="D41" s="39">
        <f t="shared" si="3"/>
        <v>10645.978229654049</v>
      </c>
      <c r="E41" s="39">
        <f t="shared" si="3"/>
        <v>16493.966565346083</v>
      </c>
      <c r="F41" s="39">
        <f t="shared" si="3"/>
        <v>12744.669110830102</v>
      </c>
      <c r="G41" s="39">
        <f t="shared" si="3"/>
        <v>12291.070872170039</v>
      </c>
      <c r="H41" s="39">
        <f t="shared" si="3"/>
        <v>11520.834543999987</v>
      </c>
      <c r="I41" s="39">
        <f t="shared" si="3"/>
        <v>12617.99567800001</v>
      </c>
      <c r="J41" s="39">
        <f t="shared" si="3"/>
        <v>10651.925667999976</v>
      </c>
      <c r="K41" s="39">
        <f t="shared" si="3"/>
        <v>9419.2052990000175</v>
      </c>
      <c r="L41" s="39">
        <f t="shared" si="3"/>
        <v>11679.755009000082</v>
      </c>
      <c r="M41" s="39">
        <f t="shared" si="3"/>
        <v>13260.141196999997</v>
      </c>
      <c r="N41" s="39">
        <f t="shared" si="3"/>
        <v>11344.577937999951</v>
      </c>
      <c r="O41" s="39">
        <f t="shared" si="3"/>
        <v>11746.943381000072</v>
      </c>
      <c r="P41" s="39">
        <f t="shared" si="3"/>
        <v>13651.533589000031</v>
      </c>
      <c r="Q41" s="39">
        <f t="shared" si="3"/>
        <v>14018.696674999872</v>
      </c>
      <c r="R41" s="39">
        <f t="shared" si="3"/>
        <v>12244.164004000007</v>
      </c>
      <c r="S41" s="39">
        <f t="shared" si="3"/>
        <v>10728.280379999989</v>
      </c>
      <c r="T41" s="39">
        <f t="shared" si="3"/>
        <v>13247.645316000011</v>
      </c>
      <c r="U41" s="39">
        <f t="shared" si="3"/>
        <v>12468.672002999909</v>
      </c>
      <c r="V41" s="39">
        <f t="shared" si="3"/>
        <v>11419.622651999951</v>
      </c>
      <c r="W41" s="39">
        <f t="shared" si="3"/>
        <v>10896.827734999941</v>
      </c>
      <c r="X41" s="39">
        <f t="shared" si="3"/>
        <v>10720.871250000004</v>
      </c>
      <c r="Y41" s="39">
        <f t="shared" si="3"/>
        <v>17135.337085000057</v>
      </c>
      <c r="Z41" s="39">
        <f t="shared" si="3"/>
        <v>9271.0804579999258</v>
      </c>
      <c r="AA41" s="39">
        <f t="shared" si="3"/>
        <v>8652.6699640000716</v>
      </c>
      <c r="AB41" s="39">
        <f t="shared" si="3"/>
        <v>10632.339498419982</v>
      </c>
      <c r="AC41" s="39">
        <f t="shared" si="3"/>
        <v>14514.274027999847</v>
      </c>
      <c r="AD41" s="39">
        <f t="shared" si="3"/>
        <v>9081.1031269999294</v>
      </c>
      <c r="AE41" s="39">
        <f t="shared" si="3"/>
        <v>9357.4715290000313</v>
      </c>
      <c r="AF41" s="39">
        <f t="shared" si="3"/>
        <v>10031.867922999952</v>
      </c>
      <c r="AG41" s="39">
        <f t="shared" si="3"/>
        <v>13090.64787599999</v>
      </c>
      <c r="AH41" s="39">
        <f t="shared" si="3"/>
        <v>7189.4789340000279</v>
      </c>
      <c r="AI41" s="39">
        <f t="shared" si="3"/>
        <v>8822.5047029998314</v>
      </c>
      <c r="AJ41" s="39">
        <f t="shared" si="3"/>
        <v>7131.2325910000145</v>
      </c>
      <c r="AK41" s="39">
        <f t="shared" si="3"/>
        <v>11452.535012000124</v>
      </c>
      <c r="AL41" s="39">
        <f t="shared" si="3"/>
        <v>11724.018748999999</v>
      </c>
      <c r="AM41" s="39">
        <f t="shared" si="3"/>
        <v>12979.790359999992</v>
      </c>
      <c r="AN41" s="39">
        <f t="shared" si="3"/>
        <v>11195.076780999938</v>
      </c>
      <c r="AO41" s="39">
        <f t="shared" si="3"/>
        <v>15471.175449999981</v>
      </c>
      <c r="AP41" s="39">
        <v>10690.863735999992</v>
      </c>
      <c r="AQ41" s="39">
        <v>10221.341034999998</v>
      </c>
      <c r="AR41" s="39">
        <v>10711.758999999975</v>
      </c>
      <c r="AS41" s="39">
        <v>16866.762999999999</v>
      </c>
      <c r="AT41" s="39">
        <v>10844.430000000026</v>
      </c>
      <c r="AU41" s="39">
        <v>7132.8139999999839</v>
      </c>
    </row>
    <row r="42" spans="1:47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</row>
    <row r="43" spans="1:47">
      <c r="A43" s="56" t="s">
        <v>9</v>
      </c>
      <c r="B43" s="57">
        <f t="shared" ref="B43:AO43" si="4">ROUND(B41/B34,3)</f>
        <v>0.16200000000000001</v>
      </c>
      <c r="C43" s="57">
        <f t="shared" si="4"/>
        <v>0.14499999999999999</v>
      </c>
      <c r="D43" s="57">
        <f t="shared" si="4"/>
        <v>0.13600000000000001</v>
      </c>
      <c r="E43" s="57">
        <f t="shared" si="4"/>
        <v>0.183</v>
      </c>
      <c r="F43" s="57">
        <f t="shared" si="4"/>
        <v>0.16500000000000001</v>
      </c>
      <c r="G43" s="57">
        <f t="shared" si="4"/>
        <v>0.151</v>
      </c>
      <c r="H43" s="57">
        <f t="shared" si="4"/>
        <v>0.14299999999999999</v>
      </c>
      <c r="I43" s="57">
        <f t="shared" si="4"/>
        <v>0.14599999999999999</v>
      </c>
      <c r="J43" s="57">
        <f t="shared" si="4"/>
        <v>0.13400000000000001</v>
      </c>
      <c r="K43" s="57">
        <f t="shared" si="4"/>
        <v>0.115</v>
      </c>
      <c r="L43" s="57">
        <f t="shared" si="4"/>
        <v>0.14000000000000001</v>
      </c>
      <c r="M43" s="57">
        <f t="shared" si="4"/>
        <v>0.13700000000000001</v>
      </c>
      <c r="N43" s="57">
        <f t="shared" si="4"/>
        <v>0.127</v>
      </c>
      <c r="O43" s="57">
        <f t="shared" si="4"/>
        <v>0.128</v>
      </c>
      <c r="P43" s="57">
        <f t="shared" si="4"/>
        <v>0.13400000000000001</v>
      </c>
      <c r="Q43" s="57">
        <f t="shared" si="4"/>
        <v>0.126</v>
      </c>
      <c r="R43" s="57">
        <f t="shared" si="4"/>
        <v>0.129</v>
      </c>
      <c r="S43" s="57">
        <f t="shared" si="4"/>
        <v>0.112</v>
      </c>
      <c r="T43" s="57">
        <f t="shared" si="4"/>
        <v>0.13500000000000001</v>
      </c>
      <c r="U43" s="57">
        <f t="shared" si="4"/>
        <v>0.121</v>
      </c>
      <c r="V43" s="57">
        <f t="shared" si="4"/>
        <v>0.122</v>
      </c>
      <c r="W43" s="57">
        <f t="shared" si="4"/>
        <v>0.113</v>
      </c>
      <c r="X43" s="57">
        <f t="shared" si="4"/>
        <v>0.115</v>
      </c>
      <c r="Y43" s="57">
        <f t="shared" si="4"/>
        <v>0.151</v>
      </c>
      <c r="Z43" s="57">
        <f t="shared" si="4"/>
        <v>9.9000000000000005E-2</v>
      </c>
      <c r="AA43" s="57">
        <f t="shared" si="4"/>
        <v>9.1999999999999998E-2</v>
      </c>
      <c r="AB43" s="57">
        <f t="shared" si="4"/>
        <v>0.112</v>
      </c>
      <c r="AC43" s="57">
        <f t="shared" si="4"/>
        <v>0.126</v>
      </c>
      <c r="AD43" s="57">
        <f t="shared" si="4"/>
        <v>8.8999999999999996E-2</v>
      </c>
      <c r="AE43" s="57">
        <f t="shared" si="4"/>
        <v>8.4000000000000005E-2</v>
      </c>
      <c r="AF43" s="57">
        <f t="shared" si="4"/>
        <v>0.10100000000000001</v>
      </c>
      <c r="AG43" s="57">
        <f t="shared" si="4"/>
        <v>0.106</v>
      </c>
      <c r="AH43" s="57">
        <f t="shared" si="4"/>
        <v>6.6000000000000003E-2</v>
      </c>
      <c r="AI43" s="57">
        <f t="shared" si="4"/>
        <v>9.6000000000000002E-2</v>
      </c>
      <c r="AJ43" s="57">
        <f t="shared" si="4"/>
        <v>6.8000000000000005E-2</v>
      </c>
      <c r="AK43" s="57">
        <f t="shared" si="4"/>
        <v>9.7000000000000003E-2</v>
      </c>
      <c r="AL43" s="57">
        <f t="shared" si="4"/>
        <v>9.5000000000000001E-2</v>
      </c>
      <c r="AM43" s="57">
        <f t="shared" si="4"/>
        <v>0.10199999999999999</v>
      </c>
      <c r="AN43" s="57">
        <f t="shared" si="4"/>
        <v>8.8999999999999996E-2</v>
      </c>
      <c r="AO43" s="57">
        <f t="shared" si="4"/>
        <v>9.7000000000000003E-2</v>
      </c>
      <c r="AP43" s="57">
        <v>7.3999999999999996E-2</v>
      </c>
      <c r="AQ43" s="57">
        <v>7.0000000000000007E-2</v>
      </c>
      <c r="AR43" s="57">
        <v>7.0999999999999994E-2</v>
      </c>
      <c r="AS43" s="57">
        <v>9.6000000000000002E-2</v>
      </c>
      <c r="AT43" s="57">
        <v>6.2E-2</v>
      </c>
      <c r="AU43" s="57">
        <v>4.1000000000000002E-2</v>
      </c>
    </row>
    <row r="44" spans="1:47">
      <c r="A44" s="56" t="s">
        <v>10</v>
      </c>
      <c r="B44" s="57">
        <f t="shared" ref="B44:AO44" si="5">ROUND(B42/B34,3)</f>
        <v>0.216</v>
      </c>
      <c r="C44" s="57">
        <f t="shared" si="5"/>
        <v>0.19400000000000001</v>
      </c>
      <c r="D44" s="57">
        <f t="shared" si="5"/>
        <v>0.189</v>
      </c>
      <c r="E44" s="57">
        <f t="shared" si="5"/>
        <v>0.22700000000000001</v>
      </c>
      <c r="F44" s="57">
        <f t="shared" si="5"/>
        <v>0.20599999999999999</v>
      </c>
      <c r="G44" s="57">
        <f t="shared" si="5"/>
        <v>0.187</v>
      </c>
      <c r="H44" s="57">
        <f t="shared" si="5"/>
        <v>0.18099999999999999</v>
      </c>
      <c r="I44" s="57">
        <f t="shared" si="5"/>
        <v>0.17899999999999999</v>
      </c>
      <c r="J44" s="57">
        <f t="shared" si="5"/>
        <v>0.17</v>
      </c>
      <c r="K44" s="57">
        <f t="shared" si="5"/>
        <v>0.151</v>
      </c>
      <c r="L44" s="57">
        <f t="shared" si="5"/>
        <v>0.17499999999999999</v>
      </c>
      <c r="M44" s="57">
        <f t="shared" si="5"/>
        <v>0.16700000000000001</v>
      </c>
      <c r="N44" s="57">
        <f t="shared" si="5"/>
        <v>0.158</v>
      </c>
      <c r="O44" s="57">
        <f t="shared" si="5"/>
        <v>0.159</v>
      </c>
      <c r="P44" s="57">
        <f t="shared" si="5"/>
        <v>0.16500000000000001</v>
      </c>
      <c r="Q44" s="57">
        <f t="shared" si="5"/>
        <v>0.159</v>
      </c>
      <c r="R44" s="57">
        <f t="shared" si="5"/>
        <v>0.16500000000000001</v>
      </c>
      <c r="S44" s="57">
        <f t="shared" si="5"/>
        <v>0.14799999999999999</v>
      </c>
      <c r="T44" s="57">
        <f t="shared" si="5"/>
        <v>0.17100000000000001</v>
      </c>
      <c r="U44" s="57">
        <f t="shared" si="5"/>
        <v>0.156</v>
      </c>
      <c r="V44" s="57">
        <f t="shared" si="5"/>
        <v>0.16</v>
      </c>
      <c r="W44" s="57">
        <f t="shared" si="5"/>
        <v>0.14899999999999999</v>
      </c>
      <c r="X44" s="57">
        <f t="shared" si="5"/>
        <v>0.154</v>
      </c>
      <c r="Y44" s="57">
        <f t="shared" si="5"/>
        <v>0.183</v>
      </c>
      <c r="Z44" s="57">
        <f t="shared" si="5"/>
        <v>0.13500000000000001</v>
      </c>
      <c r="AA44" s="57">
        <f t="shared" si="5"/>
        <v>0.128</v>
      </c>
      <c r="AB44" s="57">
        <f t="shared" si="5"/>
        <v>0.14799999999999999</v>
      </c>
      <c r="AC44" s="57">
        <f t="shared" si="5"/>
        <v>0.14899999999999999</v>
      </c>
      <c r="AD44" s="57">
        <f t="shared" si="5"/>
        <v>0.11899999999999999</v>
      </c>
      <c r="AE44" s="57">
        <f t="shared" si="5"/>
        <v>0.124</v>
      </c>
      <c r="AF44" s="57">
        <f t="shared" si="5"/>
        <v>0.13900000000000001</v>
      </c>
      <c r="AG44" s="57">
        <f t="shared" si="5"/>
        <v>0.13700000000000001</v>
      </c>
      <c r="AH44" s="57">
        <f t="shared" si="5"/>
        <v>0.10100000000000001</v>
      </c>
      <c r="AI44" s="57">
        <f t="shared" si="5"/>
        <v>0.13900000000000001</v>
      </c>
      <c r="AJ44" s="57">
        <f t="shared" si="5"/>
        <v>0.113</v>
      </c>
      <c r="AK44" s="57">
        <f t="shared" si="5"/>
        <v>0.14499999999999999</v>
      </c>
      <c r="AL44" s="57">
        <f t="shared" si="5"/>
        <v>0.14000000000000001</v>
      </c>
      <c r="AM44" s="57">
        <f t="shared" si="5"/>
        <v>0.14099999999999999</v>
      </c>
      <c r="AN44" s="57">
        <f t="shared" si="5"/>
        <v>0.13400000000000001</v>
      </c>
      <c r="AO44" s="57">
        <f t="shared" si="5"/>
        <v>0.13500000000000001</v>
      </c>
      <c r="AP44" s="57">
        <v>0.11700000000000001</v>
      </c>
      <c r="AQ44" s="57">
        <v>0.113</v>
      </c>
      <c r="AR44" s="57">
        <v>0.113</v>
      </c>
      <c r="AS44" s="57">
        <v>0.13300000000000001</v>
      </c>
      <c r="AT44" s="57">
        <v>9.5000000000000001E-2</v>
      </c>
      <c r="AU44" s="57">
        <v>7.9000000000000001E-2</v>
      </c>
    </row>
    <row r="45" spans="1:47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>
      <c r="A46" s="59" t="s">
        <v>167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>
      <c r="A47" s="54" t="s">
        <v>0</v>
      </c>
      <c r="B47" s="39">
        <f t="shared" ref="B47:AO47" si="6">+SUM(B48:B50)</f>
        <v>10189.668663999997</v>
      </c>
      <c r="C47" s="39">
        <f t="shared" si="6"/>
        <v>15164.385746999997</v>
      </c>
      <c r="D47" s="39">
        <f t="shared" si="6"/>
        <v>10489.313016</v>
      </c>
      <c r="E47" s="39">
        <f t="shared" si="6"/>
        <v>12689.489309999999</v>
      </c>
      <c r="F47" s="39">
        <f t="shared" si="6"/>
        <v>10659.586191000002</v>
      </c>
      <c r="G47" s="39">
        <f t="shared" si="6"/>
        <v>12414.912956999999</v>
      </c>
      <c r="H47" s="39">
        <f t="shared" si="6"/>
        <v>11622.118103500003</v>
      </c>
      <c r="I47" s="39">
        <f t="shared" si="6"/>
        <v>13479.638334509993</v>
      </c>
      <c r="J47" s="39">
        <f t="shared" si="6"/>
        <v>14555.755924749999</v>
      </c>
      <c r="K47" s="39">
        <f t="shared" si="6"/>
        <v>14120.210649890001</v>
      </c>
      <c r="L47" s="39">
        <f t="shared" si="6"/>
        <v>13855.438866360004</v>
      </c>
      <c r="M47" s="39">
        <f t="shared" si="6"/>
        <v>17396.495699560001</v>
      </c>
      <c r="N47" s="39">
        <f t="shared" si="6"/>
        <v>11472.690028000903</v>
      </c>
      <c r="O47" s="39">
        <f t="shared" si="6"/>
        <v>11270.452756496199</v>
      </c>
      <c r="P47" s="39">
        <f t="shared" si="6"/>
        <v>10549.8228925044</v>
      </c>
      <c r="Q47" s="39">
        <f t="shared" si="6"/>
        <v>14485.065792997397</v>
      </c>
      <c r="R47" s="39">
        <f t="shared" si="6"/>
        <v>10999.865376001299</v>
      </c>
      <c r="S47" s="39">
        <f t="shared" si="6"/>
        <v>9271.6654819951982</v>
      </c>
      <c r="T47" s="39">
        <f t="shared" si="6"/>
        <v>11770.200486005997</v>
      </c>
      <c r="U47" s="39">
        <f t="shared" si="6"/>
        <v>14564.960341993101</v>
      </c>
      <c r="V47" s="39">
        <f t="shared" si="6"/>
        <v>15369.883811</v>
      </c>
      <c r="W47" s="39">
        <f t="shared" si="6"/>
        <v>20837.694124000001</v>
      </c>
      <c r="X47" s="39">
        <f t="shared" si="6"/>
        <v>19944.262629999997</v>
      </c>
      <c r="Y47" s="39">
        <f t="shared" si="6"/>
        <v>24005.975220999997</v>
      </c>
      <c r="Z47" s="39">
        <f t="shared" si="6"/>
        <v>15793.038369000002</v>
      </c>
      <c r="AA47" s="39">
        <f t="shared" si="6"/>
        <v>20999.056024999998</v>
      </c>
      <c r="AB47" s="39">
        <f t="shared" si="6"/>
        <v>20991.153006000004</v>
      </c>
      <c r="AC47" s="39">
        <f t="shared" si="6"/>
        <v>24429.988012999995</v>
      </c>
      <c r="AD47" s="39">
        <f t="shared" si="6"/>
        <v>17747.596251999999</v>
      </c>
      <c r="AE47" s="39">
        <f t="shared" si="6"/>
        <v>19309.696498999994</v>
      </c>
      <c r="AF47" s="39">
        <f t="shared" si="6"/>
        <v>19970.393638999991</v>
      </c>
      <c r="AG47" s="39">
        <f t="shared" si="6"/>
        <v>24309.716957999997</v>
      </c>
      <c r="AH47" s="39">
        <f t="shared" si="6"/>
        <v>23033.846239999992</v>
      </c>
      <c r="AI47" s="39">
        <f t="shared" si="6"/>
        <v>17404.217800999995</v>
      </c>
      <c r="AJ47" s="39">
        <f t="shared" si="6"/>
        <v>21790.506879</v>
      </c>
      <c r="AK47" s="39">
        <f t="shared" si="6"/>
        <v>22788.38927</v>
      </c>
      <c r="AL47" s="39">
        <f t="shared" si="6"/>
        <v>19767.040778000002</v>
      </c>
      <c r="AM47" s="39">
        <f t="shared" si="6"/>
        <v>18181.928564999995</v>
      </c>
      <c r="AN47" s="39">
        <f t="shared" si="6"/>
        <v>17241.907364000002</v>
      </c>
      <c r="AO47" s="39">
        <f t="shared" si="6"/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</row>
    <row r="48" spans="1:47">
      <c r="A48" s="40" t="s">
        <v>169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3383.6293330000003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</row>
    <row r="49" spans="1:47">
      <c r="A49" s="40" t="s">
        <v>170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</row>
    <row r="50" spans="1:47">
      <c r="A50" s="40" t="s">
        <v>171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</row>
    <row r="51" spans="1:47">
      <c r="A51" s="74" t="s">
        <v>74</v>
      </c>
      <c r="B51" s="72">
        <v>-8864.9284690000004</v>
      </c>
      <c r="C51" s="72">
        <v>-13434.359512999998</v>
      </c>
      <c r="D51" s="72">
        <v>-9239.1402069999967</v>
      </c>
      <c r="E51" s="72">
        <v>-10710.267925999997</v>
      </c>
      <c r="F51" s="72">
        <v>-8552.5286280000091</v>
      </c>
      <c r="G51" s="72">
        <v>-9859.8034509999961</v>
      </c>
      <c r="H51" s="72">
        <v>-9101.5959875000135</v>
      </c>
      <c r="I51" s="72">
        <v>-10948.917618559291</v>
      </c>
      <c r="J51" s="72">
        <v>-11759.266020881192</v>
      </c>
      <c r="K51" s="72">
        <v>-11384.996637506503</v>
      </c>
      <c r="L51" s="72">
        <v>-10969.162175612293</v>
      </c>
      <c r="M51" s="72">
        <v>-14574.159710841999</v>
      </c>
      <c r="N51" s="72">
        <v>-9346.7710850003077</v>
      </c>
      <c r="O51" s="72">
        <v>-8855.3079054960981</v>
      </c>
      <c r="P51" s="72">
        <v>-8374.699886508999</v>
      </c>
      <c r="Q51" s="72">
        <v>-11221.637346997999</v>
      </c>
      <c r="R51" s="72">
        <v>-8794.6237259989975</v>
      </c>
      <c r="S51" s="72">
        <v>-7499.3036780036018</v>
      </c>
      <c r="T51" s="72">
        <v>-9385.9274170022018</v>
      </c>
      <c r="U51" s="72">
        <v>-11797.134996995197</v>
      </c>
      <c r="V51" s="72">
        <v>-12766.954513000008</v>
      </c>
      <c r="W51" s="72">
        <v>-18382.672256000005</v>
      </c>
      <c r="X51" s="72">
        <v>-16749.35048400001</v>
      </c>
      <c r="Y51" s="72">
        <v>-19426.218549999991</v>
      </c>
      <c r="Z51" s="72">
        <v>-13895.556740000004</v>
      </c>
      <c r="AA51" s="72">
        <v>-16755.533636000004</v>
      </c>
      <c r="AB51" s="72">
        <v>-17704.057354999994</v>
      </c>
      <c r="AC51" s="72">
        <v>-20601.379687999997</v>
      </c>
      <c r="AD51" s="72">
        <v>-15578.559996000004</v>
      </c>
      <c r="AE51" s="72">
        <v>-16367.898425000003</v>
      </c>
      <c r="AF51" s="72">
        <v>-17013.079204999987</v>
      </c>
      <c r="AG51" s="72">
        <v>-20420.192604999986</v>
      </c>
      <c r="AH51" s="72">
        <v>-19025.568622999992</v>
      </c>
      <c r="AI51" s="72">
        <v>-14223.684443000018</v>
      </c>
      <c r="AJ51" s="72">
        <v>-17046.431811999999</v>
      </c>
      <c r="AK51" s="72">
        <v>-18528.561144000014</v>
      </c>
      <c r="AL51" s="72">
        <v>-16091.941025999997</v>
      </c>
      <c r="AM51" s="72">
        <v>-14512.038118000004</v>
      </c>
      <c r="AN51" s="72">
        <v>-13953.824710000004</v>
      </c>
      <c r="AO51" s="72">
        <v>-22318.218216000001</v>
      </c>
      <c r="AP51" s="72">
        <v>-16065.879664999991</v>
      </c>
      <c r="AQ51" s="72">
        <v>-16674.300483999999</v>
      </c>
      <c r="AR51" s="72">
        <v>-20707.118999999995</v>
      </c>
      <c r="AS51" s="72">
        <v>-23148.959000000003</v>
      </c>
      <c r="AT51" s="72">
        <v>-17191.552</v>
      </c>
      <c r="AU51" s="72">
        <v>-18951.397999999997</v>
      </c>
    </row>
    <row r="52" spans="1:47">
      <c r="A52" s="54" t="s">
        <v>154</v>
      </c>
      <c r="B52" s="39">
        <f t="shared" ref="B52:AO52" si="7">+B47+B51</f>
        <v>1324.7401949999967</v>
      </c>
      <c r="C52" s="39">
        <f t="shared" si="7"/>
        <v>1730.026233999999</v>
      </c>
      <c r="D52" s="39">
        <f t="shared" si="7"/>
        <v>1250.1728090000033</v>
      </c>
      <c r="E52" s="39">
        <f t="shared" si="7"/>
        <v>1979.2213840000022</v>
      </c>
      <c r="F52" s="39">
        <f t="shared" si="7"/>
        <v>2107.057562999993</v>
      </c>
      <c r="G52" s="39">
        <f t="shared" si="7"/>
        <v>2555.1095060000025</v>
      </c>
      <c r="H52" s="39">
        <f t="shared" si="7"/>
        <v>2520.5221159999892</v>
      </c>
      <c r="I52" s="39">
        <f t="shared" si="7"/>
        <v>2530.7207159507016</v>
      </c>
      <c r="J52" s="39">
        <f t="shared" si="7"/>
        <v>2796.4899038688072</v>
      </c>
      <c r="K52" s="39">
        <f t="shared" si="7"/>
        <v>2735.2140123834979</v>
      </c>
      <c r="L52" s="39">
        <f t="shared" si="7"/>
        <v>2886.2766907477107</v>
      </c>
      <c r="M52" s="39">
        <f t="shared" si="7"/>
        <v>2822.3359887180013</v>
      </c>
      <c r="N52" s="39">
        <f t="shared" si="7"/>
        <v>2125.9189430005954</v>
      </c>
      <c r="O52" s="39">
        <f t="shared" si="7"/>
        <v>2415.144851000101</v>
      </c>
      <c r="P52" s="39">
        <f t="shared" si="7"/>
        <v>2175.1230059954014</v>
      </c>
      <c r="Q52" s="39">
        <f t="shared" si="7"/>
        <v>3263.4284459993978</v>
      </c>
      <c r="R52" s="39">
        <f t="shared" si="7"/>
        <v>2205.241650002301</v>
      </c>
      <c r="S52" s="39">
        <f t="shared" si="7"/>
        <v>1772.3618039915964</v>
      </c>
      <c r="T52" s="39">
        <f t="shared" si="7"/>
        <v>2384.2730690037952</v>
      </c>
      <c r="U52" s="39">
        <f t="shared" si="7"/>
        <v>2767.8253449979038</v>
      </c>
      <c r="V52" s="39">
        <f t="shared" si="7"/>
        <v>2602.9292979999918</v>
      </c>
      <c r="W52" s="39">
        <f t="shared" si="7"/>
        <v>2455.0218679999962</v>
      </c>
      <c r="X52" s="39">
        <f t="shared" si="7"/>
        <v>3194.9121459999878</v>
      </c>
      <c r="Y52" s="39">
        <f t="shared" si="7"/>
        <v>4579.7566710000065</v>
      </c>
      <c r="Z52" s="39">
        <f t="shared" si="7"/>
        <v>1897.4816289999981</v>
      </c>
      <c r="AA52" s="39">
        <f t="shared" si="7"/>
        <v>4243.5223889999943</v>
      </c>
      <c r="AB52" s="39">
        <f t="shared" si="7"/>
        <v>3287.0956510000105</v>
      </c>
      <c r="AC52" s="39">
        <f t="shared" si="7"/>
        <v>3828.6083249999974</v>
      </c>
      <c r="AD52" s="39">
        <f t="shared" si="7"/>
        <v>2169.0362559999958</v>
      </c>
      <c r="AE52" s="39">
        <f t="shared" si="7"/>
        <v>2941.7980739999912</v>
      </c>
      <c r="AF52" s="39">
        <f t="shared" si="7"/>
        <v>2957.3144340000035</v>
      </c>
      <c r="AG52" s="39">
        <f t="shared" si="7"/>
        <v>3889.5243530000116</v>
      </c>
      <c r="AH52" s="39">
        <f t="shared" si="7"/>
        <v>4008.2776169999997</v>
      </c>
      <c r="AI52" s="39">
        <f t="shared" si="7"/>
        <v>3180.5333579999769</v>
      </c>
      <c r="AJ52" s="39">
        <f t="shared" si="7"/>
        <v>4744.0750670000016</v>
      </c>
      <c r="AK52" s="39">
        <f t="shared" si="7"/>
        <v>4259.8281259999858</v>
      </c>
      <c r="AL52" s="39">
        <f t="shared" si="7"/>
        <v>3675.0997520000055</v>
      </c>
      <c r="AM52" s="39">
        <f t="shared" si="7"/>
        <v>3669.8904469999907</v>
      </c>
      <c r="AN52" s="39">
        <f t="shared" si="7"/>
        <v>3288.082653999998</v>
      </c>
      <c r="AO52" s="39">
        <f t="shared" si="7"/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</row>
    <row r="53" spans="1:47">
      <c r="A53" s="74" t="s">
        <v>76</v>
      </c>
      <c r="B53" s="72">
        <v>-974.12659200000041</v>
      </c>
      <c r="C53" s="72">
        <v>-1170.0726889999996</v>
      </c>
      <c r="D53" s="72">
        <v>-1270.0113829999991</v>
      </c>
      <c r="E53" s="72">
        <v>-1915.9655299999999</v>
      </c>
      <c r="F53" s="72">
        <v>-1095.3140530000005</v>
      </c>
      <c r="G53" s="72">
        <v>-1249.4066760000001</v>
      </c>
      <c r="H53" s="72">
        <v>-1151.6520210000006</v>
      </c>
      <c r="I53" s="72">
        <v>-1059.1856529999998</v>
      </c>
      <c r="J53" s="72">
        <v>-1254.3045849999999</v>
      </c>
      <c r="K53" s="72">
        <v>-1231.4169440000005</v>
      </c>
      <c r="L53" s="72">
        <v>-1240.2388180000007</v>
      </c>
      <c r="M53" s="72">
        <v>-1339.3037415300009</v>
      </c>
      <c r="N53" s="72">
        <v>-1129.0680760029004</v>
      </c>
      <c r="O53" s="72">
        <v>-1117.9562754951994</v>
      </c>
      <c r="P53" s="72">
        <v>-1167.0477304988992</v>
      </c>
      <c r="Q53" s="72">
        <v>-1087.8205610006007</v>
      </c>
      <c r="R53" s="72">
        <v>-1080.1196489985005</v>
      </c>
      <c r="S53" s="72">
        <v>-1173.4785450054001</v>
      </c>
      <c r="T53" s="72">
        <v>-1029.4333519960999</v>
      </c>
      <c r="U53" s="72">
        <v>-1389.446171</v>
      </c>
      <c r="V53" s="72">
        <v>-1353.6858679999998</v>
      </c>
      <c r="W53" s="72">
        <v>-1516.7591340000004</v>
      </c>
      <c r="X53" s="72">
        <v>-1937.0355090000014</v>
      </c>
      <c r="Y53" s="72">
        <v>-2768.2246610000002</v>
      </c>
      <c r="Z53" s="72">
        <v>-1730.5893989999997</v>
      </c>
      <c r="AA53" s="72">
        <v>-1772.8091260000008</v>
      </c>
      <c r="AB53" s="72">
        <v>-2333.8536619999995</v>
      </c>
      <c r="AC53" s="72">
        <v>-2686.7287339999993</v>
      </c>
      <c r="AD53" s="72">
        <v>-1793.9484100000004</v>
      </c>
      <c r="AE53" s="72">
        <v>-1812.5845569999997</v>
      </c>
      <c r="AF53" s="72">
        <v>-1993.542774</v>
      </c>
      <c r="AG53" s="72">
        <v>-2698.900830000001</v>
      </c>
      <c r="AH53" s="72">
        <v>-2739.5198719999999</v>
      </c>
      <c r="AI53" s="72">
        <v>-2564.9349340000008</v>
      </c>
      <c r="AJ53" s="72">
        <v>-2051.7868819999994</v>
      </c>
      <c r="AK53" s="72">
        <v>-1982.2902309999999</v>
      </c>
      <c r="AL53" s="72">
        <v>-2181.0507999999991</v>
      </c>
      <c r="AM53" s="72">
        <v>-2147.2218940000002</v>
      </c>
      <c r="AN53" s="72">
        <v>-2156.6280450000004</v>
      </c>
      <c r="AO53" s="72">
        <v>-2505.5734619999998</v>
      </c>
      <c r="AP53" s="72">
        <v>-2071.4569919999999</v>
      </c>
      <c r="AQ53" s="72">
        <v>-2751.616974999999</v>
      </c>
      <c r="AR53" s="72">
        <v>-2830.8550000000005</v>
      </c>
      <c r="AS53" s="72">
        <v>-2460.3250000000003</v>
      </c>
      <c r="AT53" s="72">
        <v>-2297.7310000000002</v>
      </c>
      <c r="AU53" s="72">
        <v>-2461.7429999999999</v>
      </c>
    </row>
    <row r="54" spans="1:47">
      <c r="A54" s="54" t="s">
        <v>7</v>
      </c>
      <c r="B54" s="39">
        <f t="shared" ref="B54:AO54" si="8">+B47+B51+B53</f>
        <v>350.61360299999626</v>
      </c>
      <c r="C54" s="39">
        <f t="shared" si="8"/>
        <v>559.95354499999939</v>
      </c>
      <c r="D54" s="39">
        <f t="shared" si="8"/>
        <v>-19.838573999995788</v>
      </c>
      <c r="E54" s="39">
        <f t="shared" si="8"/>
        <v>63.255854000002273</v>
      </c>
      <c r="F54" s="39">
        <f t="shared" si="8"/>
        <v>1011.7435099999925</v>
      </c>
      <c r="G54" s="39">
        <f t="shared" si="8"/>
        <v>1305.7028300000025</v>
      </c>
      <c r="H54" s="39">
        <f t="shared" si="8"/>
        <v>1368.8700949999886</v>
      </c>
      <c r="I54" s="39">
        <f t="shared" si="8"/>
        <v>1471.5350629507018</v>
      </c>
      <c r="J54" s="39">
        <f t="shared" si="8"/>
        <v>1542.1853188688074</v>
      </c>
      <c r="K54" s="39">
        <f t="shared" si="8"/>
        <v>1503.7970683834974</v>
      </c>
      <c r="L54" s="39">
        <f t="shared" si="8"/>
        <v>1646.03787274771</v>
      </c>
      <c r="M54" s="39">
        <f t="shared" si="8"/>
        <v>1483.0322471880004</v>
      </c>
      <c r="N54" s="39">
        <f t="shared" si="8"/>
        <v>996.85086699769499</v>
      </c>
      <c r="O54" s="39">
        <f t="shared" si="8"/>
        <v>1297.1885755049016</v>
      </c>
      <c r="P54" s="39">
        <f t="shared" si="8"/>
        <v>1008.0752754965022</v>
      </c>
      <c r="Q54" s="39">
        <f t="shared" si="8"/>
        <v>2175.6078849987971</v>
      </c>
      <c r="R54" s="39">
        <f t="shared" si="8"/>
        <v>1125.1220010038005</v>
      </c>
      <c r="S54" s="39">
        <f t="shared" si="8"/>
        <v>598.88325898619632</v>
      </c>
      <c r="T54" s="39">
        <f t="shared" si="8"/>
        <v>1354.8397170076953</v>
      </c>
      <c r="U54" s="39">
        <f t="shared" si="8"/>
        <v>1378.3791739979038</v>
      </c>
      <c r="V54" s="39">
        <f t="shared" si="8"/>
        <v>1249.243429999992</v>
      </c>
      <c r="W54" s="39">
        <f t="shared" si="8"/>
        <v>938.26273399999582</v>
      </c>
      <c r="X54" s="39">
        <f t="shared" si="8"/>
        <v>1257.8766369999864</v>
      </c>
      <c r="Y54" s="39">
        <f t="shared" si="8"/>
        <v>1811.5320100000063</v>
      </c>
      <c r="Z54" s="39">
        <f t="shared" si="8"/>
        <v>166.89222999999834</v>
      </c>
      <c r="AA54" s="39">
        <f t="shared" si="8"/>
        <v>2470.7132629999933</v>
      </c>
      <c r="AB54" s="39">
        <f t="shared" si="8"/>
        <v>953.24198900001102</v>
      </c>
      <c r="AC54" s="39">
        <f t="shared" si="8"/>
        <v>1141.8795909999981</v>
      </c>
      <c r="AD54" s="39">
        <f t="shared" si="8"/>
        <v>375.08784599999535</v>
      </c>
      <c r="AE54" s="39">
        <f t="shared" si="8"/>
        <v>1129.2135169999915</v>
      </c>
      <c r="AF54" s="39">
        <f t="shared" si="8"/>
        <v>963.77166000000352</v>
      </c>
      <c r="AG54" s="39">
        <f t="shared" si="8"/>
        <v>1190.6235230000107</v>
      </c>
      <c r="AH54" s="39">
        <f t="shared" si="8"/>
        <v>1268.7577449999999</v>
      </c>
      <c r="AI54" s="39">
        <f t="shared" si="8"/>
        <v>615.59842399997615</v>
      </c>
      <c r="AJ54" s="39">
        <f t="shared" si="8"/>
        <v>2692.2881850000022</v>
      </c>
      <c r="AK54" s="39">
        <f t="shared" si="8"/>
        <v>2277.5378949999858</v>
      </c>
      <c r="AL54" s="39">
        <f t="shared" si="8"/>
        <v>1494.0489520000065</v>
      </c>
      <c r="AM54" s="39">
        <f t="shared" si="8"/>
        <v>1522.6685529999904</v>
      </c>
      <c r="AN54" s="39">
        <f t="shared" si="8"/>
        <v>1131.4546089999976</v>
      </c>
      <c r="AO54" s="39">
        <f t="shared" si="8"/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</row>
    <row r="55" spans="1:47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</row>
    <row r="56" spans="1:47">
      <c r="A56" s="56" t="s">
        <v>9</v>
      </c>
      <c r="B56" s="57">
        <f t="shared" ref="B56:AO56" si="9">ROUND(B54/B47,3)</f>
        <v>3.4000000000000002E-2</v>
      </c>
      <c r="C56" s="57">
        <f t="shared" si="9"/>
        <v>3.6999999999999998E-2</v>
      </c>
      <c r="D56" s="57">
        <f t="shared" si="9"/>
        <v>-2E-3</v>
      </c>
      <c r="E56" s="57">
        <f t="shared" si="9"/>
        <v>5.0000000000000001E-3</v>
      </c>
      <c r="F56" s="57">
        <f t="shared" si="9"/>
        <v>9.5000000000000001E-2</v>
      </c>
      <c r="G56" s="57">
        <f t="shared" si="9"/>
        <v>0.105</v>
      </c>
      <c r="H56" s="57">
        <f t="shared" si="9"/>
        <v>0.11799999999999999</v>
      </c>
      <c r="I56" s="57">
        <f t="shared" si="9"/>
        <v>0.109</v>
      </c>
      <c r="J56" s="57">
        <f t="shared" si="9"/>
        <v>0.106</v>
      </c>
      <c r="K56" s="57">
        <f t="shared" si="9"/>
        <v>0.106</v>
      </c>
      <c r="L56" s="57">
        <f t="shared" si="9"/>
        <v>0.11899999999999999</v>
      </c>
      <c r="M56" s="57">
        <f t="shared" si="9"/>
        <v>8.5000000000000006E-2</v>
      </c>
      <c r="N56" s="57">
        <f t="shared" si="9"/>
        <v>8.6999999999999994E-2</v>
      </c>
      <c r="O56" s="57">
        <f t="shared" si="9"/>
        <v>0.115</v>
      </c>
      <c r="P56" s="57">
        <f t="shared" si="9"/>
        <v>9.6000000000000002E-2</v>
      </c>
      <c r="Q56" s="57">
        <f t="shared" si="9"/>
        <v>0.15</v>
      </c>
      <c r="R56" s="57">
        <f t="shared" si="9"/>
        <v>0.10199999999999999</v>
      </c>
      <c r="S56" s="57">
        <f t="shared" si="9"/>
        <v>6.5000000000000002E-2</v>
      </c>
      <c r="T56" s="57">
        <f t="shared" si="9"/>
        <v>0.115</v>
      </c>
      <c r="U56" s="57">
        <f t="shared" si="9"/>
        <v>9.5000000000000001E-2</v>
      </c>
      <c r="V56" s="57">
        <f t="shared" si="9"/>
        <v>8.1000000000000003E-2</v>
      </c>
      <c r="W56" s="57">
        <f t="shared" si="9"/>
        <v>4.4999999999999998E-2</v>
      </c>
      <c r="X56" s="57">
        <f t="shared" si="9"/>
        <v>6.3E-2</v>
      </c>
      <c r="Y56" s="57">
        <f t="shared" si="9"/>
        <v>7.4999999999999997E-2</v>
      </c>
      <c r="Z56" s="57">
        <f t="shared" si="9"/>
        <v>1.0999999999999999E-2</v>
      </c>
      <c r="AA56" s="57">
        <f t="shared" si="9"/>
        <v>0.11799999999999999</v>
      </c>
      <c r="AB56" s="57">
        <f t="shared" si="9"/>
        <v>4.4999999999999998E-2</v>
      </c>
      <c r="AC56" s="57">
        <f t="shared" si="9"/>
        <v>4.7E-2</v>
      </c>
      <c r="AD56" s="57">
        <f t="shared" si="9"/>
        <v>2.1000000000000001E-2</v>
      </c>
      <c r="AE56" s="57">
        <f t="shared" si="9"/>
        <v>5.8000000000000003E-2</v>
      </c>
      <c r="AF56" s="57">
        <f t="shared" si="9"/>
        <v>4.8000000000000001E-2</v>
      </c>
      <c r="AG56" s="57">
        <f t="shared" si="9"/>
        <v>4.9000000000000002E-2</v>
      </c>
      <c r="AH56" s="57">
        <f t="shared" si="9"/>
        <v>5.5E-2</v>
      </c>
      <c r="AI56" s="57">
        <f t="shared" si="9"/>
        <v>3.5000000000000003E-2</v>
      </c>
      <c r="AJ56" s="57">
        <f t="shared" si="9"/>
        <v>0.124</v>
      </c>
      <c r="AK56" s="57">
        <f t="shared" si="9"/>
        <v>0.1</v>
      </c>
      <c r="AL56" s="57">
        <f t="shared" si="9"/>
        <v>7.5999999999999998E-2</v>
      </c>
      <c r="AM56" s="57">
        <f t="shared" si="9"/>
        <v>8.4000000000000005E-2</v>
      </c>
      <c r="AN56" s="57">
        <f t="shared" si="9"/>
        <v>6.6000000000000003E-2</v>
      </c>
      <c r="AO56" s="57">
        <f t="shared" si="9"/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</row>
    <row r="57" spans="1:47">
      <c r="A57" s="56" t="s">
        <v>10</v>
      </c>
      <c r="B57" s="57">
        <f t="shared" ref="B57:AO57" si="10">ROUND(B55/B47,3)</f>
        <v>0.17100000000000001</v>
      </c>
      <c r="C57" s="57">
        <f t="shared" si="10"/>
        <v>0.14000000000000001</v>
      </c>
      <c r="D57" s="57">
        <f t="shared" si="10"/>
        <v>0.17599999999999999</v>
      </c>
      <c r="E57" s="57">
        <f t="shared" si="10"/>
        <v>0.115</v>
      </c>
      <c r="F57" s="57">
        <f t="shared" si="10"/>
        <v>0.217</v>
      </c>
      <c r="G57" s="57">
        <f t="shared" si="10"/>
        <v>0.26700000000000002</v>
      </c>
      <c r="H57" s="57">
        <f t="shared" si="10"/>
        <v>0.308</v>
      </c>
      <c r="I57" s="57">
        <f t="shared" si="10"/>
        <v>0.27700000000000002</v>
      </c>
      <c r="J57" s="57">
        <f t="shared" si="10"/>
        <v>0.26200000000000001</v>
      </c>
      <c r="K57" s="57">
        <f t="shared" si="10"/>
        <v>0.27600000000000002</v>
      </c>
      <c r="L57" s="57">
        <f t="shared" si="10"/>
        <v>0.3</v>
      </c>
      <c r="M57" s="57">
        <f t="shared" si="10"/>
        <v>0.193</v>
      </c>
      <c r="N57" s="57">
        <f t="shared" si="10"/>
        <v>0.13300000000000001</v>
      </c>
      <c r="O57" s="57">
        <f t="shared" si="10"/>
        <v>0.16300000000000001</v>
      </c>
      <c r="P57" s="57">
        <f t="shared" si="10"/>
        <v>0.14799999999999999</v>
      </c>
      <c r="Q57" s="57">
        <f t="shared" si="10"/>
        <v>0.188</v>
      </c>
      <c r="R57" s="57">
        <f t="shared" si="10"/>
        <v>0.155</v>
      </c>
      <c r="S57" s="57">
        <f t="shared" si="10"/>
        <v>0.13300000000000001</v>
      </c>
      <c r="T57" s="57">
        <f t="shared" si="10"/>
        <v>0.16600000000000001</v>
      </c>
      <c r="U57" s="57">
        <f t="shared" si="10"/>
        <v>0.13300000000000001</v>
      </c>
      <c r="V57" s="57">
        <f t="shared" si="10"/>
        <v>0.13</v>
      </c>
      <c r="W57" s="57">
        <f t="shared" si="10"/>
        <v>9.5000000000000001E-2</v>
      </c>
      <c r="X57" s="57">
        <f t="shared" si="10"/>
        <v>0.13700000000000001</v>
      </c>
      <c r="Y57" s="57">
        <f t="shared" si="10"/>
        <v>0.14199999999999999</v>
      </c>
      <c r="Z57" s="57">
        <f t="shared" si="10"/>
        <v>9.2999999999999999E-2</v>
      </c>
      <c r="AA57" s="57">
        <f t="shared" si="10"/>
        <v>0.187</v>
      </c>
      <c r="AB57" s="57">
        <f t="shared" si="10"/>
        <v>0.111</v>
      </c>
      <c r="AC57" s="57">
        <f t="shared" si="10"/>
        <v>9.8000000000000004E-2</v>
      </c>
      <c r="AD57" s="57">
        <f t="shared" si="10"/>
        <v>8.3000000000000004E-2</v>
      </c>
      <c r="AE57" s="57">
        <f t="shared" si="10"/>
        <v>0.109</v>
      </c>
      <c r="AF57" s="57">
        <f t="shared" si="10"/>
        <v>0.10100000000000001</v>
      </c>
      <c r="AG57" s="57">
        <f t="shared" si="10"/>
        <v>0.09</v>
      </c>
      <c r="AH57" s="57">
        <f t="shared" si="10"/>
        <v>0.106</v>
      </c>
      <c r="AI57" s="57">
        <f t="shared" si="10"/>
        <v>9.8000000000000004E-2</v>
      </c>
      <c r="AJ57" s="57">
        <f t="shared" si="10"/>
        <v>0.16800000000000001</v>
      </c>
      <c r="AK57" s="57">
        <f t="shared" si="10"/>
        <v>0.13900000000000001</v>
      </c>
      <c r="AL57" s="57">
        <f t="shared" si="10"/>
        <v>0.122</v>
      </c>
      <c r="AM57" s="57">
        <f t="shared" si="10"/>
        <v>0.13400000000000001</v>
      </c>
      <c r="AN57" s="57">
        <f t="shared" si="10"/>
        <v>0.11799999999999999</v>
      </c>
      <c r="AO57" s="57">
        <f t="shared" si="10"/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</row>
    <row r="58" spans="1:47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>
      <c r="A59" s="59" t="s">
        <v>168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1:47">
      <c r="A60" s="54" t="s">
        <v>0</v>
      </c>
      <c r="B60" s="39">
        <f t="shared" ref="B60:AO60" si="11">+SUM(B61:B63)</f>
        <v>16320.827430999998</v>
      </c>
      <c r="C60" s="39">
        <f t="shared" si="11"/>
        <v>17361.38114867</v>
      </c>
      <c r="D60" s="39">
        <f t="shared" si="11"/>
        <v>18142.997316330002</v>
      </c>
      <c r="E60" s="39">
        <f t="shared" si="11"/>
        <v>20663.423419999999</v>
      </c>
      <c r="F60" s="39">
        <f t="shared" si="11"/>
        <v>16589.022265</v>
      </c>
      <c r="G60" s="39">
        <f t="shared" si="11"/>
        <v>17674.131309</v>
      </c>
      <c r="H60" s="39">
        <f t="shared" si="11"/>
        <v>20916.740203999998</v>
      </c>
      <c r="I60" s="39">
        <f t="shared" si="11"/>
        <v>26115.311549999999</v>
      </c>
      <c r="J60" s="39">
        <f t="shared" si="11"/>
        <v>19255.025747</v>
      </c>
      <c r="K60" s="39">
        <f t="shared" si="11"/>
        <v>21515.520033999997</v>
      </c>
      <c r="L60" s="39">
        <f t="shared" si="11"/>
        <v>23164.158055</v>
      </c>
      <c r="M60" s="39">
        <f t="shared" si="11"/>
        <v>29238.467818999998</v>
      </c>
      <c r="N60" s="39">
        <f t="shared" si="11"/>
        <v>19044.970054000005</v>
      </c>
      <c r="O60" s="39">
        <f t="shared" si="11"/>
        <v>24869.484043999997</v>
      </c>
      <c r="P60" s="39">
        <f t="shared" si="11"/>
        <v>26457.614389999999</v>
      </c>
      <c r="Q60" s="39">
        <f t="shared" si="11"/>
        <v>34301.681278999989</v>
      </c>
      <c r="R60" s="39">
        <f t="shared" si="11"/>
        <v>23330.734230999999</v>
      </c>
      <c r="S60" s="39">
        <f t="shared" si="11"/>
        <v>25693.829495999995</v>
      </c>
      <c r="T60" s="39">
        <f t="shared" si="11"/>
        <v>23977.186395000001</v>
      </c>
      <c r="U60" s="39">
        <f t="shared" si="11"/>
        <v>26154.994274999997</v>
      </c>
      <c r="V60" s="39">
        <f t="shared" si="11"/>
        <v>21716.16216</v>
      </c>
      <c r="W60" s="39">
        <f t="shared" si="11"/>
        <v>21740.236375999997</v>
      </c>
      <c r="X60" s="39">
        <f t="shared" si="11"/>
        <v>23598.684441000005</v>
      </c>
      <c r="Y60" s="39">
        <f t="shared" si="11"/>
        <v>25444.984997000003</v>
      </c>
      <c r="Z60" s="39">
        <f t="shared" si="11"/>
        <v>18602.200603999998</v>
      </c>
      <c r="AA60" s="39">
        <f t="shared" si="11"/>
        <v>15964.117109999999</v>
      </c>
      <c r="AB60" s="39">
        <f t="shared" si="11"/>
        <v>31019.505446999996</v>
      </c>
      <c r="AC60" s="39">
        <f t="shared" si="11"/>
        <v>25356.057363</v>
      </c>
      <c r="AD60" s="39">
        <f t="shared" si="11"/>
        <v>19566.915832999995</v>
      </c>
      <c r="AE60" s="39">
        <f t="shared" si="11"/>
        <v>18227.636140999999</v>
      </c>
      <c r="AF60" s="39">
        <f t="shared" si="11"/>
        <v>14182.876514</v>
      </c>
      <c r="AG60" s="39">
        <f t="shared" si="11"/>
        <v>16772.623287000002</v>
      </c>
      <c r="AH60" s="39">
        <f t="shared" si="11"/>
        <v>18141.089044</v>
      </c>
      <c r="AI60" s="39">
        <f t="shared" si="11"/>
        <v>13424.058073999997</v>
      </c>
      <c r="AJ60" s="39">
        <f t="shared" si="11"/>
        <v>14612.273818</v>
      </c>
      <c r="AK60" s="39">
        <f t="shared" si="11"/>
        <v>21521.512909999998</v>
      </c>
      <c r="AL60" s="39">
        <f t="shared" si="11"/>
        <v>16226.450425000001</v>
      </c>
      <c r="AM60" s="39">
        <f t="shared" si="11"/>
        <v>15816.335293</v>
      </c>
      <c r="AN60" s="39">
        <f t="shared" si="11"/>
        <v>17766.421125000001</v>
      </c>
      <c r="AO60" s="39">
        <f t="shared" si="11"/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</row>
    <row r="61" spans="1:47">
      <c r="A61" s="40" t="s">
        <v>169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</row>
    <row r="62" spans="1:47">
      <c r="A62" s="40" t="s">
        <v>170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</row>
    <row r="63" spans="1:47">
      <c r="A63" s="40" t="s">
        <v>171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</row>
    <row r="64" spans="1:47">
      <c r="A64" s="74" t="s">
        <v>74</v>
      </c>
      <c r="B64" s="72">
        <v>-12612.756603000002</v>
      </c>
      <c r="C64" s="72">
        <v>-13592.436560999997</v>
      </c>
      <c r="D64" s="72">
        <v>-13625.390864999996</v>
      </c>
      <c r="E64" s="72">
        <v>-16789.995438000002</v>
      </c>
      <c r="F64" s="72">
        <v>-12675.281433999999</v>
      </c>
      <c r="G64" s="72">
        <v>-13310.11615</v>
      </c>
      <c r="H64" s="72">
        <v>-17088.078005000007</v>
      </c>
      <c r="I64" s="72">
        <v>-20849.877331999989</v>
      </c>
      <c r="J64" s="72">
        <v>-15115.067004010012</v>
      </c>
      <c r="K64" s="72">
        <v>-15735.251142989997</v>
      </c>
      <c r="L64" s="72">
        <v>-17384.87346499999</v>
      </c>
      <c r="M64" s="72">
        <v>-22222.805869540003</v>
      </c>
      <c r="N64" s="72">
        <v>-14519.350842</v>
      </c>
      <c r="O64" s="72">
        <v>-18692.487891999994</v>
      </c>
      <c r="P64" s="72">
        <v>-19213.222602000002</v>
      </c>
      <c r="Q64" s="72">
        <v>-27228.908337999994</v>
      </c>
      <c r="R64" s="72">
        <v>-17256.14336699999</v>
      </c>
      <c r="S64" s="72">
        <v>-18912.852046</v>
      </c>
      <c r="T64" s="72">
        <v>-18904.857268999996</v>
      </c>
      <c r="U64" s="72">
        <v>-19597.573299000003</v>
      </c>
      <c r="V64" s="72">
        <v>-16999.993244999998</v>
      </c>
      <c r="W64" s="72">
        <v>-17633.893247999986</v>
      </c>
      <c r="X64" s="72">
        <v>-17287.466393999999</v>
      </c>
      <c r="Y64" s="72">
        <v>-20570.558371999992</v>
      </c>
      <c r="Z64" s="72">
        <v>-14816.445661999996</v>
      </c>
      <c r="AA64" s="72">
        <v>-12655.907876999994</v>
      </c>
      <c r="AB64" s="72">
        <v>-25711.40930599999</v>
      </c>
      <c r="AC64" s="72">
        <v>-20470.098514999998</v>
      </c>
      <c r="AD64" s="72">
        <v>-16693.170336999992</v>
      </c>
      <c r="AE64" s="72">
        <v>-14548.496928000002</v>
      </c>
      <c r="AF64" s="72">
        <v>-11377.786103000004</v>
      </c>
      <c r="AG64" s="72">
        <v>-13896.070028000009</v>
      </c>
      <c r="AH64" s="72">
        <v>-15068.675072999999</v>
      </c>
      <c r="AI64" s="72">
        <v>-10219.753674999996</v>
      </c>
      <c r="AJ64" s="72">
        <v>-10268.736339999999</v>
      </c>
      <c r="AK64" s="72">
        <v>-16681.347862000002</v>
      </c>
      <c r="AL64" s="72">
        <v>-11730.507431999999</v>
      </c>
      <c r="AM64" s="72">
        <v>-12094.442242000001</v>
      </c>
      <c r="AN64" s="72">
        <v>-13436.884846999999</v>
      </c>
      <c r="AO64" s="72">
        <v>-14669.435321000006</v>
      </c>
      <c r="AP64" s="72">
        <v>-12956.645905000001</v>
      </c>
      <c r="AQ64" s="72">
        <v>-14804.484479999997</v>
      </c>
      <c r="AR64" s="72">
        <v>-19952.035</v>
      </c>
      <c r="AS64" s="72">
        <v>-20618.296000000002</v>
      </c>
      <c r="AT64" s="72">
        <v>-18421.731</v>
      </c>
      <c r="AU64" s="72">
        <v>-20374.601999999999</v>
      </c>
    </row>
    <row r="65" spans="1:47">
      <c r="A65" s="54" t="s">
        <v>154</v>
      </c>
      <c r="B65" s="39">
        <f t="shared" ref="B65:AO65" si="12">+B60+B64</f>
        <v>3708.0708279999963</v>
      </c>
      <c r="C65" s="39">
        <f t="shared" si="12"/>
        <v>3768.9445876700029</v>
      </c>
      <c r="D65" s="39">
        <f t="shared" si="12"/>
        <v>4517.6064513300062</v>
      </c>
      <c r="E65" s="39">
        <f t="shared" si="12"/>
        <v>3873.4279819999974</v>
      </c>
      <c r="F65" s="39">
        <f t="shared" si="12"/>
        <v>3913.740831000001</v>
      </c>
      <c r="G65" s="39">
        <f t="shared" si="12"/>
        <v>4364.0151590000005</v>
      </c>
      <c r="H65" s="39">
        <f t="shared" si="12"/>
        <v>3828.6621989999912</v>
      </c>
      <c r="I65" s="39">
        <f t="shared" si="12"/>
        <v>5265.4342180000094</v>
      </c>
      <c r="J65" s="39">
        <f t="shared" si="12"/>
        <v>4139.9587429899875</v>
      </c>
      <c r="K65" s="39">
        <f t="shared" si="12"/>
        <v>5780.2688910100005</v>
      </c>
      <c r="L65" s="39">
        <f t="shared" si="12"/>
        <v>5779.2845900000102</v>
      </c>
      <c r="M65" s="39">
        <f t="shared" si="12"/>
        <v>7015.6619494599945</v>
      </c>
      <c r="N65" s="39">
        <f t="shared" si="12"/>
        <v>4525.6192120000051</v>
      </c>
      <c r="O65" s="39">
        <f t="shared" si="12"/>
        <v>6176.9961520000033</v>
      </c>
      <c r="P65" s="39">
        <f t="shared" si="12"/>
        <v>7244.3917879999972</v>
      </c>
      <c r="Q65" s="39">
        <f t="shared" si="12"/>
        <v>7072.7729409999956</v>
      </c>
      <c r="R65" s="39">
        <f t="shared" si="12"/>
        <v>6074.5908640000089</v>
      </c>
      <c r="S65" s="39">
        <f t="shared" si="12"/>
        <v>6780.9774499999949</v>
      </c>
      <c r="T65" s="39">
        <f t="shared" si="12"/>
        <v>5072.3291260000042</v>
      </c>
      <c r="U65" s="39">
        <f t="shared" si="12"/>
        <v>6557.420975999994</v>
      </c>
      <c r="V65" s="39">
        <f t="shared" si="12"/>
        <v>4716.168915000002</v>
      </c>
      <c r="W65" s="39">
        <f t="shared" si="12"/>
        <v>4106.3431280000113</v>
      </c>
      <c r="X65" s="39">
        <f t="shared" si="12"/>
        <v>6311.2180470000058</v>
      </c>
      <c r="Y65" s="39">
        <f t="shared" si="12"/>
        <v>4874.426625000011</v>
      </c>
      <c r="Z65" s="39">
        <f t="shared" si="12"/>
        <v>3785.7549420000014</v>
      </c>
      <c r="AA65" s="39">
        <f t="shared" si="12"/>
        <v>3308.209233000005</v>
      </c>
      <c r="AB65" s="39">
        <f t="shared" si="12"/>
        <v>5308.0961410000054</v>
      </c>
      <c r="AC65" s="39">
        <f t="shared" si="12"/>
        <v>4885.958848000002</v>
      </c>
      <c r="AD65" s="39">
        <f t="shared" si="12"/>
        <v>2873.7454960000032</v>
      </c>
      <c r="AE65" s="39">
        <f t="shared" si="12"/>
        <v>3679.1392129999967</v>
      </c>
      <c r="AF65" s="39">
        <f t="shared" si="12"/>
        <v>2805.0904109999956</v>
      </c>
      <c r="AG65" s="39">
        <f t="shared" si="12"/>
        <v>2876.553258999993</v>
      </c>
      <c r="AH65" s="39">
        <f t="shared" si="12"/>
        <v>3072.4139710000018</v>
      </c>
      <c r="AI65" s="39">
        <f t="shared" si="12"/>
        <v>3204.3043990000006</v>
      </c>
      <c r="AJ65" s="39">
        <f t="shared" si="12"/>
        <v>4343.5374780000002</v>
      </c>
      <c r="AK65" s="39">
        <f t="shared" si="12"/>
        <v>4840.1650479999953</v>
      </c>
      <c r="AL65" s="39">
        <f t="shared" si="12"/>
        <v>4495.9429930000024</v>
      </c>
      <c r="AM65" s="39">
        <f t="shared" si="12"/>
        <v>3721.8930509999991</v>
      </c>
      <c r="AN65" s="39">
        <f t="shared" si="12"/>
        <v>4329.5362780000014</v>
      </c>
      <c r="AO65" s="39">
        <f t="shared" si="12"/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</row>
    <row r="66" spans="1:47">
      <c r="A66" s="74" t="s">
        <v>76</v>
      </c>
      <c r="B66" s="72">
        <v>-1897.4474329999998</v>
      </c>
      <c r="C66" s="72">
        <v>-1864.3645140000001</v>
      </c>
      <c r="D66" s="72">
        <v>-1705.6865159999998</v>
      </c>
      <c r="E66" s="72">
        <v>-1949.6005969999987</v>
      </c>
      <c r="F66" s="72">
        <v>-1716.20945583</v>
      </c>
      <c r="G66" s="72">
        <v>-2073.0550971699995</v>
      </c>
      <c r="H66" s="72">
        <v>-1501.8680329999993</v>
      </c>
      <c r="I66" s="72">
        <v>-2181.6508429999994</v>
      </c>
      <c r="J66" s="72">
        <v>-1362.5830862600001</v>
      </c>
      <c r="K66" s="72">
        <v>-2454.17155374</v>
      </c>
      <c r="L66" s="72">
        <v>-1956.4174589999996</v>
      </c>
      <c r="M66" s="72">
        <v>-2354.3776549999993</v>
      </c>
      <c r="N66" s="72">
        <v>-1892.6658429999993</v>
      </c>
      <c r="O66" s="72">
        <v>-2222.8274799999995</v>
      </c>
      <c r="P66" s="72">
        <v>-2498.1604620000021</v>
      </c>
      <c r="Q66" s="72">
        <v>-2275.1693049999994</v>
      </c>
      <c r="R66" s="72">
        <v>-2155.2869609999998</v>
      </c>
      <c r="S66" s="72">
        <v>-2412.0880350000002</v>
      </c>
      <c r="T66" s="72">
        <v>-2053.3946529999994</v>
      </c>
      <c r="U66" s="72">
        <v>-2019.9577050000003</v>
      </c>
      <c r="V66" s="72">
        <v>-1734.6344389999999</v>
      </c>
      <c r="W66" s="72">
        <v>-2090.0797459999994</v>
      </c>
      <c r="X66" s="72">
        <v>-2256.8802060000007</v>
      </c>
      <c r="Y66" s="72">
        <v>-2415.2627980000007</v>
      </c>
      <c r="Z66" s="72">
        <v>-2365.244361</v>
      </c>
      <c r="AA66" s="72">
        <v>-2210.6678230000002</v>
      </c>
      <c r="AB66" s="72">
        <v>-1901.8560050000001</v>
      </c>
      <c r="AC66" s="72">
        <v>-1694.1874600000001</v>
      </c>
      <c r="AD66" s="72">
        <v>-490.64511999999888</v>
      </c>
      <c r="AE66" s="72">
        <v>-1983.704782</v>
      </c>
      <c r="AF66" s="72">
        <v>-1896.9060530000004</v>
      </c>
      <c r="AG66" s="72">
        <v>-2596.1424729999994</v>
      </c>
      <c r="AH66" s="72">
        <v>-2884.6223679999998</v>
      </c>
      <c r="AI66" s="72">
        <v>-1887.753048</v>
      </c>
      <c r="AJ66" s="72">
        <v>-1785.2805349999999</v>
      </c>
      <c r="AK66" s="72">
        <v>-1781.8960199999988</v>
      </c>
      <c r="AL66" s="72">
        <v>-1916.5056970000007</v>
      </c>
      <c r="AM66" s="72">
        <v>-1746.484788</v>
      </c>
      <c r="AN66" s="72">
        <v>-2509.2581870000013</v>
      </c>
      <c r="AO66" s="72">
        <v>-2061.1707080000006</v>
      </c>
      <c r="AP66" s="72">
        <v>-2130.0199349999998</v>
      </c>
      <c r="AQ66" s="72">
        <v>-2404.6006820000002</v>
      </c>
      <c r="AR66" s="72">
        <v>-2794.9979999999996</v>
      </c>
      <c r="AS66" s="72">
        <v>-3650.3580000000002</v>
      </c>
      <c r="AT66" s="72">
        <v>-2560.5100000000002</v>
      </c>
      <c r="AU66" s="72">
        <v>-3265.6430000000005</v>
      </c>
    </row>
    <row r="67" spans="1:47">
      <c r="A67" s="54" t="s">
        <v>7</v>
      </c>
      <c r="B67" s="39">
        <f t="shared" ref="B67:AO67" si="13">+B60+B64+B66</f>
        <v>1810.6233949999964</v>
      </c>
      <c r="C67" s="39">
        <f t="shared" si="13"/>
        <v>1904.5800736700028</v>
      </c>
      <c r="D67" s="39">
        <f t="shared" si="13"/>
        <v>2811.9199353300064</v>
      </c>
      <c r="E67" s="39">
        <f t="shared" si="13"/>
        <v>1923.8273849999987</v>
      </c>
      <c r="F67" s="39">
        <f t="shared" si="13"/>
        <v>2197.531375170001</v>
      </c>
      <c r="G67" s="39">
        <f t="shared" si="13"/>
        <v>2290.960061830001</v>
      </c>
      <c r="H67" s="39">
        <f t="shared" si="13"/>
        <v>2326.7941659999919</v>
      </c>
      <c r="I67" s="39">
        <f t="shared" si="13"/>
        <v>3083.78337500001</v>
      </c>
      <c r="J67" s="39">
        <f t="shared" si="13"/>
        <v>2777.3756567299874</v>
      </c>
      <c r="K67" s="39">
        <f t="shared" si="13"/>
        <v>3326.0973372700005</v>
      </c>
      <c r="L67" s="39">
        <f t="shared" si="13"/>
        <v>3822.8671310000109</v>
      </c>
      <c r="M67" s="39">
        <f t="shared" si="13"/>
        <v>4661.2842944599952</v>
      </c>
      <c r="N67" s="39">
        <f t="shared" si="13"/>
        <v>2632.9533690000058</v>
      </c>
      <c r="O67" s="39">
        <f t="shared" si="13"/>
        <v>3954.1686720000039</v>
      </c>
      <c r="P67" s="39">
        <f t="shared" si="13"/>
        <v>4746.2313259999955</v>
      </c>
      <c r="Q67" s="39">
        <f t="shared" si="13"/>
        <v>4797.6036359999962</v>
      </c>
      <c r="R67" s="39">
        <f t="shared" si="13"/>
        <v>3919.3039030000091</v>
      </c>
      <c r="S67" s="39">
        <f t="shared" si="13"/>
        <v>4368.8894149999942</v>
      </c>
      <c r="T67" s="39">
        <f t="shared" si="13"/>
        <v>3018.9344730000048</v>
      </c>
      <c r="U67" s="39">
        <f t="shared" si="13"/>
        <v>4537.4632709999933</v>
      </c>
      <c r="V67" s="39">
        <f t="shared" si="13"/>
        <v>2981.5344760000021</v>
      </c>
      <c r="W67" s="39">
        <f t="shared" si="13"/>
        <v>2016.2633820000119</v>
      </c>
      <c r="X67" s="39">
        <f t="shared" si="13"/>
        <v>4054.337841000005</v>
      </c>
      <c r="Y67" s="39">
        <f t="shared" si="13"/>
        <v>2459.1638270000103</v>
      </c>
      <c r="Z67" s="39">
        <f t="shared" si="13"/>
        <v>1420.5105810000014</v>
      </c>
      <c r="AA67" s="39">
        <f t="shared" si="13"/>
        <v>1097.5414100000048</v>
      </c>
      <c r="AB67" s="39">
        <f t="shared" si="13"/>
        <v>3406.2401360000054</v>
      </c>
      <c r="AC67" s="39">
        <f t="shared" si="13"/>
        <v>3191.7713880000019</v>
      </c>
      <c r="AD67" s="39">
        <f t="shared" si="13"/>
        <v>2383.1003760000044</v>
      </c>
      <c r="AE67" s="39">
        <f t="shared" si="13"/>
        <v>1695.4344309999967</v>
      </c>
      <c r="AF67" s="39">
        <f t="shared" si="13"/>
        <v>908.1843579999952</v>
      </c>
      <c r="AG67" s="39">
        <f t="shared" si="13"/>
        <v>280.41078599999355</v>
      </c>
      <c r="AH67" s="39">
        <f t="shared" si="13"/>
        <v>187.79160300000194</v>
      </c>
      <c r="AI67" s="39">
        <f t="shared" si="13"/>
        <v>1316.5513510000005</v>
      </c>
      <c r="AJ67" s="39">
        <f t="shared" si="13"/>
        <v>2558.2569430000003</v>
      </c>
      <c r="AK67" s="39">
        <f t="shared" si="13"/>
        <v>3058.2690279999965</v>
      </c>
      <c r="AL67" s="39">
        <f t="shared" si="13"/>
        <v>2579.4372960000019</v>
      </c>
      <c r="AM67" s="39">
        <f t="shared" si="13"/>
        <v>1975.4082629999991</v>
      </c>
      <c r="AN67" s="39">
        <f t="shared" si="13"/>
        <v>1820.2780910000001</v>
      </c>
      <c r="AO67" s="39">
        <f t="shared" si="13"/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</row>
    <row r="68" spans="1:47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</row>
    <row r="69" spans="1:47">
      <c r="A69" s="56" t="s">
        <v>9</v>
      </c>
      <c r="B69" s="57">
        <f t="shared" ref="B69:AO69" si="14">ROUND(B67/B60,3)</f>
        <v>0.111</v>
      </c>
      <c r="C69" s="57">
        <f t="shared" si="14"/>
        <v>0.11</v>
      </c>
      <c r="D69" s="57">
        <f t="shared" si="14"/>
        <v>0.155</v>
      </c>
      <c r="E69" s="57">
        <f t="shared" si="14"/>
        <v>9.2999999999999999E-2</v>
      </c>
      <c r="F69" s="57">
        <f t="shared" si="14"/>
        <v>0.13200000000000001</v>
      </c>
      <c r="G69" s="57">
        <f t="shared" si="14"/>
        <v>0.13</v>
      </c>
      <c r="H69" s="57">
        <f t="shared" si="14"/>
        <v>0.111</v>
      </c>
      <c r="I69" s="57">
        <f t="shared" si="14"/>
        <v>0.11799999999999999</v>
      </c>
      <c r="J69" s="57">
        <f t="shared" si="14"/>
        <v>0.14399999999999999</v>
      </c>
      <c r="K69" s="57">
        <f t="shared" si="14"/>
        <v>0.155</v>
      </c>
      <c r="L69" s="57">
        <f t="shared" si="14"/>
        <v>0.16500000000000001</v>
      </c>
      <c r="M69" s="57">
        <f t="shared" si="14"/>
        <v>0.159</v>
      </c>
      <c r="N69" s="57">
        <f t="shared" si="14"/>
        <v>0.13800000000000001</v>
      </c>
      <c r="O69" s="57">
        <f t="shared" si="14"/>
        <v>0.159</v>
      </c>
      <c r="P69" s="57">
        <f t="shared" si="14"/>
        <v>0.17899999999999999</v>
      </c>
      <c r="Q69" s="57">
        <f t="shared" si="14"/>
        <v>0.14000000000000001</v>
      </c>
      <c r="R69" s="57">
        <f t="shared" si="14"/>
        <v>0.16800000000000001</v>
      </c>
      <c r="S69" s="57">
        <f t="shared" si="14"/>
        <v>0.17</v>
      </c>
      <c r="T69" s="57">
        <f t="shared" si="14"/>
        <v>0.126</v>
      </c>
      <c r="U69" s="57">
        <f t="shared" si="14"/>
        <v>0.17299999999999999</v>
      </c>
      <c r="V69" s="57">
        <f t="shared" si="14"/>
        <v>0.13700000000000001</v>
      </c>
      <c r="W69" s="57">
        <f t="shared" si="14"/>
        <v>9.2999999999999999E-2</v>
      </c>
      <c r="X69" s="57">
        <f t="shared" si="14"/>
        <v>0.17199999999999999</v>
      </c>
      <c r="Y69" s="57">
        <f t="shared" si="14"/>
        <v>9.7000000000000003E-2</v>
      </c>
      <c r="Z69" s="57">
        <f t="shared" si="14"/>
        <v>7.5999999999999998E-2</v>
      </c>
      <c r="AA69" s="57">
        <f t="shared" si="14"/>
        <v>6.9000000000000006E-2</v>
      </c>
      <c r="AB69" s="57">
        <f t="shared" si="14"/>
        <v>0.11</v>
      </c>
      <c r="AC69" s="57">
        <f t="shared" si="14"/>
        <v>0.126</v>
      </c>
      <c r="AD69" s="57">
        <f t="shared" si="14"/>
        <v>0.122</v>
      </c>
      <c r="AE69" s="57">
        <f t="shared" si="14"/>
        <v>9.2999999999999999E-2</v>
      </c>
      <c r="AF69" s="57">
        <f t="shared" si="14"/>
        <v>6.4000000000000001E-2</v>
      </c>
      <c r="AG69" s="57">
        <f t="shared" si="14"/>
        <v>1.7000000000000001E-2</v>
      </c>
      <c r="AH69" s="57">
        <f t="shared" si="14"/>
        <v>0.01</v>
      </c>
      <c r="AI69" s="57">
        <f t="shared" si="14"/>
        <v>9.8000000000000004E-2</v>
      </c>
      <c r="AJ69" s="57">
        <f t="shared" si="14"/>
        <v>0.17499999999999999</v>
      </c>
      <c r="AK69" s="57">
        <f t="shared" si="14"/>
        <v>0.14199999999999999</v>
      </c>
      <c r="AL69" s="57">
        <f t="shared" si="14"/>
        <v>0.159</v>
      </c>
      <c r="AM69" s="57">
        <f t="shared" si="14"/>
        <v>0.125</v>
      </c>
      <c r="AN69" s="57">
        <f t="shared" si="14"/>
        <v>0.10199999999999999</v>
      </c>
      <c r="AO69" s="57">
        <f t="shared" si="14"/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</row>
    <row r="70" spans="1:47">
      <c r="A70" s="56" t="s">
        <v>10</v>
      </c>
      <c r="B70" s="57">
        <f t="shared" ref="B70:AO70" si="15">ROUND(B68/B60,3)</f>
        <v>0.14299999999999999</v>
      </c>
      <c r="C70" s="57">
        <f t="shared" si="15"/>
        <v>0.13900000000000001</v>
      </c>
      <c r="D70" s="57">
        <f t="shared" si="15"/>
        <v>0.185</v>
      </c>
      <c r="E70" s="57">
        <f t="shared" si="15"/>
        <v>0.12</v>
      </c>
      <c r="F70" s="57">
        <f t="shared" si="15"/>
        <v>0.16500000000000001</v>
      </c>
      <c r="G70" s="57">
        <f t="shared" si="15"/>
        <v>0.16</v>
      </c>
      <c r="H70" s="57">
        <f t="shared" si="15"/>
        <v>0.14099999999999999</v>
      </c>
      <c r="I70" s="57">
        <f t="shared" si="15"/>
        <v>0.14000000000000001</v>
      </c>
      <c r="J70" s="57">
        <f t="shared" si="15"/>
        <v>0.17299999999999999</v>
      </c>
      <c r="K70" s="57">
        <f t="shared" si="15"/>
        <v>0.184</v>
      </c>
      <c r="L70" s="57">
        <f t="shared" si="15"/>
        <v>0.19500000000000001</v>
      </c>
      <c r="M70" s="57">
        <f t="shared" si="15"/>
        <v>0.183</v>
      </c>
      <c r="N70" s="57">
        <f t="shared" si="15"/>
        <v>0.17399999999999999</v>
      </c>
      <c r="O70" s="57">
        <f t="shared" si="15"/>
        <v>0.184</v>
      </c>
      <c r="P70" s="57">
        <f t="shared" si="15"/>
        <v>0.21</v>
      </c>
      <c r="Q70" s="57">
        <f t="shared" si="15"/>
        <v>0.16400000000000001</v>
      </c>
      <c r="R70" s="57">
        <f t="shared" si="15"/>
        <v>0.20100000000000001</v>
      </c>
      <c r="S70" s="57">
        <f t="shared" si="15"/>
        <v>0.19900000000000001</v>
      </c>
      <c r="T70" s="57">
        <f t="shared" si="15"/>
        <v>0.154</v>
      </c>
      <c r="U70" s="57">
        <f t="shared" si="15"/>
        <v>0.19900000000000001</v>
      </c>
      <c r="V70" s="57">
        <f t="shared" si="15"/>
        <v>0.17</v>
      </c>
      <c r="W70" s="57">
        <f t="shared" si="15"/>
        <v>0.127</v>
      </c>
      <c r="X70" s="57">
        <f t="shared" si="15"/>
        <v>0.19900000000000001</v>
      </c>
      <c r="Y70" s="57">
        <f t="shared" si="15"/>
        <v>0.11600000000000001</v>
      </c>
      <c r="Z70" s="57">
        <f t="shared" si="15"/>
        <v>0.106</v>
      </c>
      <c r="AA70" s="57">
        <f t="shared" si="15"/>
        <v>9.9000000000000005E-2</v>
      </c>
      <c r="AB70" s="57">
        <f t="shared" si="15"/>
        <v>0.128</v>
      </c>
      <c r="AC70" s="57">
        <f t="shared" si="15"/>
        <v>0.14599999999999999</v>
      </c>
      <c r="AD70" s="57">
        <f t="shared" si="15"/>
        <v>0.158</v>
      </c>
      <c r="AE70" s="57">
        <f t="shared" si="15"/>
        <v>0.14499999999999999</v>
      </c>
      <c r="AF70" s="57">
        <f t="shared" si="15"/>
        <v>0.14199999999999999</v>
      </c>
      <c r="AG70" s="57">
        <f t="shared" si="15"/>
        <v>7.9000000000000001E-2</v>
      </c>
      <c r="AH70" s="57">
        <f t="shared" si="15"/>
        <v>7.1999999999999995E-2</v>
      </c>
      <c r="AI70" s="57">
        <f t="shared" si="15"/>
        <v>0.17199999999999999</v>
      </c>
      <c r="AJ70" s="57">
        <f t="shared" si="15"/>
        <v>0.23799999999999999</v>
      </c>
      <c r="AK70" s="57">
        <f t="shared" si="15"/>
        <v>0.187</v>
      </c>
      <c r="AL70" s="57">
        <f t="shared" si="15"/>
        <v>0.215</v>
      </c>
      <c r="AM70" s="57">
        <f t="shared" si="15"/>
        <v>0.17499999999999999</v>
      </c>
      <c r="AN70" s="57">
        <f t="shared" si="15"/>
        <v>0.14599999999999999</v>
      </c>
      <c r="AO70" s="57">
        <f t="shared" si="15"/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</row>
    <row r="71" spans="1:47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1:47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f>+SUM(AL74:AL76)</f>
        <v>43493.345868000004</v>
      </c>
      <c r="AM73" s="39">
        <f t="shared" ref="AM73:AO73" si="16">+SUM(AM74:AM76)</f>
        <v>47124.808615000002</v>
      </c>
      <c r="AN73" s="39">
        <f t="shared" si="16"/>
        <v>53655.860314999998</v>
      </c>
      <c r="AO73" s="39">
        <f t="shared" si="16"/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</row>
    <row r="74" spans="1:47">
      <c r="A74" s="40" t="s">
        <v>169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39892.169000000002</v>
      </c>
      <c r="AU74" s="30">
        <v>36058.216999999997</v>
      </c>
    </row>
    <row r="75" spans="1:47">
      <c r="A75" s="40" t="s">
        <v>170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21876.010999999999</v>
      </c>
      <c r="AU75" s="30">
        <v>25432.288</v>
      </c>
    </row>
    <row r="76" spans="1:47">
      <c r="A76" s="40" t="s">
        <v>171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</row>
    <row r="77" spans="1:47">
      <c r="A77" s="74" t="s">
        <v>74</v>
      </c>
      <c r="B77" s="72">
        <v>-41378.424814999977</v>
      </c>
      <c r="C77" s="72">
        <v>-47484.740420999995</v>
      </c>
      <c r="D77" s="72">
        <v>-48894.596860999969</v>
      </c>
      <c r="E77" s="72">
        <v>-49541.255445999945</v>
      </c>
      <c r="F77" s="72">
        <v>-44774.332717000005</v>
      </c>
      <c r="G77" s="72">
        <v>-45077.932435000002</v>
      </c>
      <c r="H77" s="72">
        <v>-45445.562324000042</v>
      </c>
      <c r="I77" s="72">
        <v>-46358.375224999989</v>
      </c>
      <c r="J77" s="72">
        <v>-45476.231799999965</v>
      </c>
      <c r="K77" s="72">
        <v>-90637.286838999978</v>
      </c>
      <c r="L77" s="72">
        <v>-99840.530162999989</v>
      </c>
      <c r="M77" s="72">
        <v>-101165.24489100014</v>
      </c>
      <c r="N77" s="72">
        <v>-83677.853886970261</v>
      </c>
      <c r="O77" s="72">
        <v>-77524.791666865392</v>
      </c>
      <c r="P77" s="72">
        <v>-70057.52207859901</v>
      </c>
      <c r="Q77" s="72">
        <v>-73005.77438820008</v>
      </c>
      <c r="R77" s="72">
        <v>-60907.395741999993</v>
      </c>
      <c r="S77" s="72">
        <v>-64282.72935899999</v>
      </c>
      <c r="T77" s="72">
        <v>-62837.339009999981</v>
      </c>
      <c r="U77" s="72">
        <v>-69573.849262000003</v>
      </c>
      <c r="V77" s="72">
        <v>-71026.106685999985</v>
      </c>
      <c r="W77" s="72">
        <v>-61499.132707000033</v>
      </c>
      <c r="X77" s="72">
        <v>-59913.985898999999</v>
      </c>
      <c r="Y77" s="72">
        <v>-61516.497177000012</v>
      </c>
      <c r="Z77" s="72">
        <v>-54052.061082999964</v>
      </c>
      <c r="AA77" s="72">
        <v>-47369.269579999971</v>
      </c>
      <c r="AB77" s="72">
        <v>-49205.035704000009</v>
      </c>
      <c r="AC77" s="72">
        <v>-56709.062828999966</v>
      </c>
      <c r="AD77" s="72">
        <v>-50043.614354000005</v>
      </c>
      <c r="AE77" s="72">
        <v>-55483.581500000037</v>
      </c>
      <c r="AF77" s="72">
        <v>-61428.550336000029</v>
      </c>
      <c r="AG77" s="72">
        <v>-62782.350707000034</v>
      </c>
      <c r="AH77" s="72">
        <v>-62461.470665000015</v>
      </c>
      <c r="AI77" s="72">
        <v>-38927.360127999993</v>
      </c>
      <c r="AJ77" s="72">
        <v>-40447.565164000014</v>
      </c>
      <c r="AK77" s="72">
        <v>-41154.335047000008</v>
      </c>
      <c r="AL77" s="72">
        <v>-38802.380355000023</v>
      </c>
      <c r="AM77" s="72">
        <v>-40696.562723999981</v>
      </c>
      <c r="AN77" s="72">
        <v>-47530.122679000022</v>
      </c>
      <c r="AO77" s="72">
        <v>-54955.630357000002</v>
      </c>
      <c r="AP77" s="72">
        <v>-47433.082081000015</v>
      </c>
      <c r="AQ77" s="72">
        <v>-54582.358899000028</v>
      </c>
      <c r="AR77" s="72">
        <v>-61344.832000000002</v>
      </c>
      <c r="AS77" s="72">
        <v>-70205.751999999993</v>
      </c>
      <c r="AT77" s="72">
        <v>-54427.75</v>
      </c>
      <c r="AU77" s="72">
        <v>-54359.973000000005</v>
      </c>
    </row>
    <row r="78" spans="1:47">
      <c r="A78" s="54" t="s">
        <v>154</v>
      </c>
      <c r="B78" s="39">
        <f t="shared" ref="B78:AO78" si="17">+B73+B77</f>
        <v>8665.2849330000172</v>
      </c>
      <c r="C78" s="39">
        <f t="shared" si="17"/>
        <v>11086.286312999997</v>
      </c>
      <c r="D78" s="39">
        <f t="shared" si="17"/>
        <v>12219.907373000031</v>
      </c>
      <c r="E78" s="39">
        <f t="shared" si="17"/>
        <v>10594.428503000061</v>
      </c>
      <c r="F78" s="39">
        <f t="shared" si="17"/>
        <v>8785.2358629999871</v>
      </c>
      <c r="G78" s="39">
        <f t="shared" si="17"/>
        <v>9523.9363709999961</v>
      </c>
      <c r="H78" s="39">
        <f t="shared" si="17"/>
        <v>8654.461757999954</v>
      </c>
      <c r="I78" s="39">
        <f t="shared" si="17"/>
        <v>8932.2470560000002</v>
      </c>
      <c r="J78" s="39">
        <f t="shared" si="17"/>
        <v>7634.7829460000357</v>
      </c>
      <c r="K78" s="39">
        <f t="shared" si="17"/>
        <v>15313.033959000008</v>
      </c>
      <c r="L78" s="39">
        <f t="shared" si="17"/>
        <v>12229.524976999994</v>
      </c>
      <c r="M78" s="39">
        <f t="shared" si="17"/>
        <v>11022.503929999846</v>
      </c>
      <c r="N78" s="39">
        <f t="shared" si="17"/>
        <v>8876.4863570297457</v>
      </c>
      <c r="O78" s="39">
        <f t="shared" si="17"/>
        <v>10637.843979134617</v>
      </c>
      <c r="P78" s="39">
        <f t="shared" si="17"/>
        <v>10115.392596400969</v>
      </c>
      <c r="Q78" s="39">
        <f t="shared" si="17"/>
        <v>9983.8138917999167</v>
      </c>
      <c r="R78" s="39">
        <f t="shared" si="17"/>
        <v>8321.8699470000138</v>
      </c>
      <c r="S78" s="39">
        <f t="shared" si="17"/>
        <v>6403.755559000012</v>
      </c>
      <c r="T78" s="39">
        <f t="shared" si="17"/>
        <v>10035.580506000013</v>
      </c>
      <c r="U78" s="39">
        <f t="shared" si="17"/>
        <v>-3723.4646970000176</v>
      </c>
      <c r="V78" s="39">
        <f t="shared" si="17"/>
        <v>3140.0673010000173</v>
      </c>
      <c r="W78" s="39">
        <f t="shared" si="17"/>
        <v>3648.6917609999728</v>
      </c>
      <c r="X78" s="39">
        <f t="shared" si="17"/>
        <v>6488.2044479999968</v>
      </c>
      <c r="Y78" s="39">
        <f t="shared" si="17"/>
        <v>3983.154048000004</v>
      </c>
      <c r="Z78" s="39">
        <f t="shared" si="17"/>
        <v>3390.9398570000412</v>
      </c>
      <c r="AA78" s="39">
        <f t="shared" si="17"/>
        <v>3966.9056850000197</v>
      </c>
      <c r="AB78" s="39">
        <f t="shared" si="17"/>
        <v>6149.0743579999908</v>
      </c>
      <c r="AC78" s="39">
        <f t="shared" si="17"/>
        <v>7835.4852380000448</v>
      </c>
      <c r="AD78" s="39">
        <f t="shared" si="17"/>
        <v>6045.4517029999988</v>
      </c>
      <c r="AE78" s="39">
        <f t="shared" si="17"/>
        <v>7093.5382969999555</v>
      </c>
      <c r="AF78" s="39">
        <f t="shared" si="17"/>
        <v>6507.7361059999821</v>
      </c>
      <c r="AG78" s="39">
        <f t="shared" si="17"/>
        <v>9877.9901329999702</v>
      </c>
      <c r="AH78" s="39">
        <f t="shared" si="17"/>
        <v>3451.1321019999887</v>
      </c>
      <c r="AI78" s="39">
        <f t="shared" si="17"/>
        <v>8417.0640539999949</v>
      </c>
      <c r="AJ78" s="39">
        <f t="shared" si="17"/>
        <v>5071.7285289999927</v>
      </c>
      <c r="AK78" s="39">
        <f t="shared" si="17"/>
        <v>4207.7098630000037</v>
      </c>
      <c r="AL78" s="39">
        <f t="shared" si="17"/>
        <v>4690.965512999981</v>
      </c>
      <c r="AM78" s="39">
        <f t="shared" si="17"/>
        <v>6428.2458910000205</v>
      </c>
      <c r="AN78" s="39">
        <f t="shared" si="17"/>
        <v>6125.7376359999762</v>
      </c>
      <c r="AO78" s="39">
        <f t="shared" si="17"/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</row>
    <row r="79" spans="1:47">
      <c r="A79" s="74" t="s">
        <v>76</v>
      </c>
      <c r="B79" s="72">
        <v>-4500.9281409999976</v>
      </c>
      <c r="C79" s="72">
        <v>-4930.3948859999991</v>
      </c>
      <c r="D79" s="72">
        <v>-4643.4988869999997</v>
      </c>
      <c r="E79" s="72">
        <v>-4234.8697200000006</v>
      </c>
      <c r="F79" s="72">
        <v>-4559.5366099999992</v>
      </c>
      <c r="G79" s="72">
        <v>-4590.430212000002</v>
      </c>
      <c r="H79" s="72">
        <v>-3827.1198999999979</v>
      </c>
      <c r="I79" s="72">
        <v>-3316.2479709999989</v>
      </c>
      <c r="J79" s="72">
        <v>-3722.7730210000009</v>
      </c>
      <c r="K79" s="72">
        <v>-6492.0679450000007</v>
      </c>
      <c r="L79" s="72">
        <v>-8405.7550540000011</v>
      </c>
      <c r="M79" s="72">
        <v>-5285.5739809999986</v>
      </c>
      <c r="N79" s="72">
        <v>-4415.1461130297394</v>
      </c>
      <c r="O79" s="72">
        <v>-4732.2083331346021</v>
      </c>
      <c r="P79" s="72">
        <v>-4659.4779214009886</v>
      </c>
      <c r="Q79" s="72">
        <v>-5029.2256117999132</v>
      </c>
      <c r="R79" s="72">
        <v>-6419.0938089999981</v>
      </c>
      <c r="S79" s="72">
        <v>-4601.4497919999994</v>
      </c>
      <c r="T79" s="72">
        <v>-6849.6210619999983</v>
      </c>
      <c r="U79" s="72">
        <v>-8857.1081179999983</v>
      </c>
      <c r="V79" s="72">
        <v>-7185.1666829999976</v>
      </c>
      <c r="W79" s="72">
        <v>-6244.2694519999986</v>
      </c>
      <c r="X79" s="72">
        <v>-6995.4138080000048</v>
      </c>
      <c r="Y79" s="72">
        <v>-4267.1931979999999</v>
      </c>
      <c r="Z79" s="72">
        <v>-6016.1078959999995</v>
      </c>
      <c r="AA79" s="72">
        <v>-4871.3286019999978</v>
      </c>
      <c r="AB79" s="72">
        <v>-5506.1419310000001</v>
      </c>
      <c r="AC79" s="72">
        <v>-6116.0241350000015</v>
      </c>
      <c r="AD79" s="72">
        <v>-6353.327744000002</v>
      </c>
      <c r="AE79" s="72">
        <v>-6477.8849849999988</v>
      </c>
      <c r="AF79" s="72">
        <v>-6247.5139880000015</v>
      </c>
      <c r="AG79" s="72">
        <v>-7463.508914</v>
      </c>
      <c r="AH79" s="72">
        <v>-7450.4610219999922</v>
      </c>
      <c r="AI79" s="72">
        <v>-5379.7995020000017</v>
      </c>
      <c r="AJ79" s="72">
        <v>-3974.3882789999998</v>
      </c>
      <c r="AK79" s="72">
        <v>-4749.8099469999997</v>
      </c>
      <c r="AL79" s="72">
        <v>-4594.7488409999987</v>
      </c>
      <c r="AM79" s="72">
        <v>-4746.7565289999975</v>
      </c>
      <c r="AN79" s="72">
        <v>-5272.636682999997</v>
      </c>
      <c r="AO79" s="72">
        <v>-5851.6214479999981</v>
      </c>
      <c r="AP79" s="72">
        <v>-6165.4126649999898</v>
      </c>
      <c r="AQ79" s="72">
        <v>-6054.8257469999935</v>
      </c>
      <c r="AR79" s="72">
        <v>-5399.9129999999996</v>
      </c>
      <c r="AS79" s="72">
        <v>-6738.5829999999996</v>
      </c>
      <c r="AT79" s="72">
        <v>-5006.4740000000002</v>
      </c>
      <c r="AU79" s="72">
        <v>-5293.2569999999996</v>
      </c>
    </row>
    <row r="80" spans="1:47">
      <c r="A80" s="54" t="s">
        <v>7</v>
      </c>
      <c r="B80" s="39">
        <f t="shared" ref="B80:AO80" si="18">+B73+B77+B79</f>
        <v>4164.3567920000196</v>
      </c>
      <c r="C80" s="39">
        <f t="shared" si="18"/>
        <v>6155.8914269999977</v>
      </c>
      <c r="D80" s="39">
        <f t="shared" si="18"/>
        <v>7576.4084860000312</v>
      </c>
      <c r="E80" s="39">
        <f t="shared" si="18"/>
        <v>6359.5587830000604</v>
      </c>
      <c r="F80" s="39">
        <f t="shared" si="18"/>
        <v>4225.6992529999879</v>
      </c>
      <c r="G80" s="39">
        <f t="shared" si="18"/>
        <v>4933.5061589999941</v>
      </c>
      <c r="H80" s="39">
        <f t="shared" si="18"/>
        <v>4827.3418579999561</v>
      </c>
      <c r="I80" s="39">
        <f t="shared" si="18"/>
        <v>5615.9990850000013</v>
      </c>
      <c r="J80" s="39">
        <f t="shared" si="18"/>
        <v>3912.0099250000349</v>
      </c>
      <c r="K80" s="39">
        <f t="shared" si="18"/>
        <v>8820.9660140000069</v>
      </c>
      <c r="L80" s="39">
        <f t="shared" si="18"/>
        <v>3823.7699229999926</v>
      </c>
      <c r="M80" s="39">
        <f t="shared" si="18"/>
        <v>5736.9299489998475</v>
      </c>
      <c r="N80" s="39">
        <f t="shared" si="18"/>
        <v>4461.3402440000064</v>
      </c>
      <c r="O80" s="39">
        <f t="shared" si="18"/>
        <v>5905.6356460000152</v>
      </c>
      <c r="P80" s="39">
        <f t="shared" si="18"/>
        <v>5455.91467499998</v>
      </c>
      <c r="Q80" s="39">
        <f t="shared" si="18"/>
        <v>4954.5882800000036</v>
      </c>
      <c r="R80" s="39">
        <f t="shared" si="18"/>
        <v>1902.7761380000156</v>
      </c>
      <c r="S80" s="39">
        <f t="shared" si="18"/>
        <v>1802.3057670000126</v>
      </c>
      <c r="T80" s="39">
        <f t="shared" si="18"/>
        <v>3185.9594440000146</v>
      </c>
      <c r="U80" s="39">
        <f t="shared" si="18"/>
        <v>-12580.572815000016</v>
      </c>
      <c r="V80" s="39">
        <f t="shared" si="18"/>
        <v>-4045.0993819999803</v>
      </c>
      <c r="W80" s="39">
        <f t="shared" si="18"/>
        <v>-2595.5776910000259</v>
      </c>
      <c r="X80" s="39">
        <f t="shared" si="18"/>
        <v>-507.20936000000802</v>
      </c>
      <c r="Y80" s="39">
        <f t="shared" si="18"/>
        <v>-284.03914999999597</v>
      </c>
      <c r="Z80" s="39">
        <f t="shared" si="18"/>
        <v>-2625.1680389999583</v>
      </c>
      <c r="AA80" s="39">
        <f t="shared" si="18"/>
        <v>-904.42291699997804</v>
      </c>
      <c r="AB80" s="39">
        <f t="shared" si="18"/>
        <v>642.93242699999064</v>
      </c>
      <c r="AC80" s="39">
        <f t="shared" si="18"/>
        <v>1719.4611030000433</v>
      </c>
      <c r="AD80" s="39">
        <f t="shared" si="18"/>
        <v>-307.87604100000317</v>
      </c>
      <c r="AE80" s="39">
        <f t="shared" si="18"/>
        <v>615.65331199995671</v>
      </c>
      <c r="AF80" s="39">
        <f t="shared" si="18"/>
        <v>260.22211799998058</v>
      </c>
      <c r="AG80" s="39">
        <f t="shared" si="18"/>
        <v>2414.4812189999702</v>
      </c>
      <c r="AH80" s="39">
        <f t="shared" si="18"/>
        <v>-3999.3289200000036</v>
      </c>
      <c r="AI80" s="39">
        <f t="shared" si="18"/>
        <v>3037.2645519999933</v>
      </c>
      <c r="AJ80" s="39">
        <f t="shared" si="18"/>
        <v>1097.3402499999929</v>
      </c>
      <c r="AK80" s="39">
        <f t="shared" si="18"/>
        <v>-542.10008399999606</v>
      </c>
      <c r="AL80" s="39">
        <f t="shared" si="18"/>
        <v>96.216671999982282</v>
      </c>
      <c r="AM80" s="39">
        <f t="shared" si="18"/>
        <v>1681.489362000023</v>
      </c>
      <c r="AN80" s="39">
        <f t="shared" si="18"/>
        <v>853.1009529999792</v>
      </c>
      <c r="AO80" s="39">
        <f t="shared" si="18"/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</row>
    <row r="81" spans="1:47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</row>
    <row r="82" spans="1:47">
      <c r="A82" s="56" t="s">
        <v>9</v>
      </c>
      <c r="B82" s="57">
        <f t="shared" ref="B82:AO82" si="19">ROUND(B80/B73,3)</f>
        <v>8.3000000000000004E-2</v>
      </c>
      <c r="C82" s="57">
        <f t="shared" si="19"/>
        <v>0.105</v>
      </c>
      <c r="D82" s="57">
        <f t="shared" si="19"/>
        <v>0.124</v>
      </c>
      <c r="E82" s="57">
        <f t="shared" si="19"/>
        <v>0.106</v>
      </c>
      <c r="F82" s="57">
        <f t="shared" si="19"/>
        <v>7.9000000000000001E-2</v>
      </c>
      <c r="G82" s="57">
        <f t="shared" si="19"/>
        <v>0.09</v>
      </c>
      <c r="H82" s="57">
        <f t="shared" si="19"/>
        <v>8.8999999999999996E-2</v>
      </c>
      <c r="I82" s="57">
        <f t="shared" si="19"/>
        <v>0.10199999999999999</v>
      </c>
      <c r="J82" s="57">
        <f t="shared" si="19"/>
        <v>7.3999999999999996E-2</v>
      </c>
      <c r="K82" s="57">
        <f t="shared" si="19"/>
        <v>8.3000000000000004E-2</v>
      </c>
      <c r="L82" s="57">
        <f t="shared" si="19"/>
        <v>3.4000000000000002E-2</v>
      </c>
      <c r="M82" s="57">
        <f t="shared" si="19"/>
        <v>5.0999999999999997E-2</v>
      </c>
      <c r="N82" s="57">
        <f t="shared" si="19"/>
        <v>4.8000000000000001E-2</v>
      </c>
      <c r="O82" s="57">
        <f t="shared" si="19"/>
        <v>6.7000000000000004E-2</v>
      </c>
      <c r="P82" s="57">
        <f t="shared" si="19"/>
        <v>6.8000000000000005E-2</v>
      </c>
      <c r="Q82" s="57">
        <f t="shared" si="19"/>
        <v>0.06</v>
      </c>
      <c r="R82" s="57">
        <f t="shared" si="19"/>
        <v>2.7E-2</v>
      </c>
      <c r="S82" s="57">
        <f t="shared" si="19"/>
        <v>2.5000000000000001E-2</v>
      </c>
      <c r="T82" s="57">
        <f t="shared" si="19"/>
        <v>4.3999999999999997E-2</v>
      </c>
      <c r="U82" s="57">
        <f t="shared" si="19"/>
        <v>-0.191</v>
      </c>
      <c r="V82" s="57">
        <f t="shared" si="19"/>
        <v>-5.5E-2</v>
      </c>
      <c r="W82" s="57">
        <f t="shared" si="19"/>
        <v>-0.04</v>
      </c>
      <c r="X82" s="57">
        <f t="shared" si="19"/>
        <v>-8.0000000000000002E-3</v>
      </c>
      <c r="Y82" s="57">
        <f t="shared" si="19"/>
        <v>-4.0000000000000001E-3</v>
      </c>
      <c r="Z82" s="57">
        <f t="shared" si="19"/>
        <v>-4.5999999999999999E-2</v>
      </c>
      <c r="AA82" s="57">
        <f t="shared" si="19"/>
        <v>-1.7999999999999999E-2</v>
      </c>
      <c r="AB82" s="57">
        <f t="shared" si="19"/>
        <v>1.2E-2</v>
      </c>
      <c r="AC82" s="57">
        <f t="shared" si="19"/>
        <v>2.7E-2</v>
      </c>
      <c r="AD82" s="57">
        <f t="shared" si="19"/>
        <v>-5.0000000000000001E-3</v>
      </c>
      <c r="AE82" s="57">
        <f t="shared" si="19"/>
        <v>0.01</v>
      </c>
      <c r="AF82" s="57">
        <f t="shared" si="19"/>
        <v>4.0000000000000001E-3</v>
      </c>
      <c r="AG82" s="57">
        <f t="shared" si="19"/>
        <v>3.3000000000000002E-2</v>
      </c>
      <c r="AH82" s="57">
        <f t="shared" si="19"/>
        <v>-6.0999999999999999E-2</v>
      </c>
      <c r="AI82" s="57">
        <f t="shared" si="19"/>
        <v>6.4000000000000001E-2</v>
      </c>
      <c r="AJ82" s="57">
        <f t="shared" si="19"/>
        <v>2.4E-2</v>
      </c>
      <c r="AK82" s="57">
        <f t="shared" si="19"/>
        <v>-1.2E-2</v>
      </c>
      <c r="AL82" s="57">
        <f t="shared" si="19"/>
        <v>2E-3</v>
      </c>
      <c r="AM82" s="57">
        <f t="shared" si="19"/>
        <v>3.5999999999999997E-2</v>
      </c>
      <c r="AN82" s="57">
        <f t="shared" si="19"/>
        <v>1.6E-2</v>
      </c>
      <c r="AO82" s="57">
        <f t="shared" si="19"/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</row>
    <row r="83" spans="1:47">
      <c r="A83" s="56" t="s">
        <v>10</v>
      </c>
      <c r="B83" s="57">
        <f t="shared" ref="B83:AO83" si="20">ROUND(B81/B73,3)</f>
        <v>0.111</v>
      </c>
      <c r="C83" s="57">
        <f t="shared" si="20"/>
        <v>0.129</v>
      </c>
      <c r="D83" s="57">
        <f t="shared" si="20"/>
        <v>0.14499999999999999</v>
      </c>
      <c r="E83" s="57">
        <f t="shared" si="20"/>
        <v>0.154</v>
      </c>
      <c r="F83" s="57">
        <f t="shared" si="20"/>
        <v>0.11700000000000001</v>
      </c>
      <c r="G83" s="57">
        <f t="shared" si="20"/>
        <v>0.129</v>
      </c>
      <c r="H83" s="57">
        <f t="shared" si="20"/>
        <v>0.125</v>
      </c>
      <c r="I83" s="57">
        <f t="shared" si="20"/>
        <v>0.13900000000000001</v>
      </c>
      <c r="J83" s="57">
        <f t="shared" si="20"/>
        <v>0.114</v>
      </c>
      <c r="K83" s="57">
        <f t="shared" si="20"/>
        <v>0.112</v>
      </c>
      <c r="L83" s="57">
        <f t="shared" si="20"/>
        <v>8.5999999999999993E-2</v>
      </c>
      <c r="M83" s="57">
        <f t="shared" si="20"/>
        <v>0.11700000000000001</v>
      </c>
      <c r="N83" s="57">
        <f t="shared" si="20"/>
        <v>9.7000000000000003E-2</v>
      </c>
      <c r="O83" s="57">
        <f t="shared" si="20"/>
        <v>0.112</v>
      </c>
      <c r="P83" s="57">
        <f t="shared" si="20"/>
        <v>0.115</v>
      </c>
      <c r="Q83" s="57">
        <f t="shared" si="20"/>
        <v>0.104</v>
      </c>
      <c r="R83" s="57">
        <f t="shared" si="20"/>
        <v>7.2999999999999995E-2</v>
      </c>
      <c r="S83" s="57">
        <f t="shared" si="20"/>
        <v>8.1000000000000003E-2</v>
      </c>
      <c r="T83" s="57">
        <f t="shared" si="20"/>
        <v>8.8999999999999996E-2</v>
      </c>
      <c r="U83" s="57">
        <f t="shared" si="20"/>
        <v>-0.129</v>
      </c>
      <c r="V83" s="57">
        <f t="shared" si="20"/>
        <v>1.4E-2</v>
      </c>
      <c r="W83" s="57">
        <f t="shared" si="20"/>
        <v>3.9E-2</v>
      </c>
      <c r="X83" s="57">
        <f t="shared" si="20"/>
        <v>6.8000000000000005E-2</v>
      </c>
      <c r="Y83" s="57">
        <f t="shared" si="20"/>
        <v>7.5999999999999998E-2</v>
      </c>
      <c r="Z83" s="57">
        <f t="shared" si="20"/>
        <v>2.5999999999999999E-2</v>
      </c>
      <c r="AA83" s="57">
        <f t="shared" si="20"/>
        <v>5.1999999999999998E-2</v>
      </c>
      <c r="AB83" s="57">
        <f t="shared" si="20"/>
        <v>7.4999999999999997E-2</v>
      </c>
      <c r="AC83" s="57">
        <f t="shared" si="20"/>
        <v>8.6999999999999994E-2</v>
      </c>
      <c r="AD83" s="57">
        <f t="shared" si="20"/>
        <v>6.4000000000000001E-2</v>
      </c>
      <c r="AE83" s="57">
        <f t="shared" si="20"/>
        <v>7.9000000000000001E-2</v>
      </c>
      <c r="AF83" s="57">
        <f t="shared" si="20"/>
        <v>6.2E-2</v>
      </c>
      <c r="AG83" s="57">
        <f t="shared" si="20"/>
        <v>9.2999999999999999E-2</v>
      </c>
      <c r="AH83" s="57">
        <f t="shared" si="20"/>
        <v>-2E-3</v>
      </c>
      <c r="AI83" s="57">
        <f t="shared" si="20"/>
        <v>0.13200000000000001</v>
      </c>
      <c r="AJ83" s="57">
        <f t="shared" si="20"/>
        <v>8.5999999999999993E-2</v>
      </c>
      <c r="AK83" s="57">
        <f t="shared" si="20"/>
        <v>4.8000000000000001E-2</v>
      </c>
      <c r="AL83" s="57">
        <f t="shared" si="20"/>
        <v>5.8999999999999997E-2</v>
      </c>
      <c r="AM83" s="57">
        <f t="shared" si="20"/>
        <v>7.9000000000000001E-2</v>
      </c>
      <c r="AN83" s="57">
        <f t="shared" si="20"/>
        <v>6.4000000000000001E-2</v>
      </c>
      <c r="AO83" s="57">
        <f t="shared" si="20"/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</row>
    <row r="84" spans="1:47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>
      <c r="A85" s="59" t="s">
        <v>181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</row>
    <row r="86" spans="1:47">
      <c r="A86" s="54" t="s">
        <v>0</v>
      </c>
      <c r="B86" s="39">
        <v>50043.709747999994</v>
      </c>
      <c r="C86" s="39">
        <v>58571.026733999992</v>
      </c>
      <c r="D86" s="39">
        <v>61114.504234</v>
      </c>
      <c r="E86" s="39">
        <v>60135.683949000006</v>
      </c>
      <c r="F86" s="39">
        <v>53559.568579999992</v>
      </c>
      <c r="G86" s="39">
        <v>54601.868805999999</v>
      </c>
      <c r="H86" s="39">
        <v>54100.024081999996</v>
      </c>
      <c r="I86" s="39">
        <v>55290.622280999989</v>
      </c>
      <c r="J86" s="39">
        <v>53111.014746000001</v>
      </c>
      <c r="K86" s="39">
        <v>105950.32079799999</v>
      </c>
      <c r="L86" s="39">
        <v>112070.05513999998</v>
      </c>
      <c r="M86" s="39">
        <v>112187.74882099999</v>
      </c>
      <c r="N86" s="39">
        <v>92554.340244000006</v>
      </c>
      <c r="O86" s="39">
        <v>88162.63564600001</v>
      </c>
      <c r="P86" s="39">
        <v>80172.914674999978</v>
      </c>
      <c r="Q86" s="39">
        <v>82989.588279999996</v>
      </c>
      <c r="R86" s="39">
        <v>69229.265689000007</v>
      </c>
      <c r="S86" s="39">
        <v>70686.484918000002</v>
      </c>
      <c r="T86" s="39">
        <v>72872.919515999994</v>
      </c>
      <c r="U86" s="39">
        <v>65850.384564999986</v>
      </c>
      <c r="V86" s="39">
        <v>74166.173987000002</v>
      </c>
      <c r="W86" s="39">
        <v>65147.824468000006</v>
      </c>
      <c r="X86" s="39">
        <v>66402.190346999996</v>
      </c>
      <c r="Y86" s="39">
        <v>65499.651225000016</v>
      </c>
      <c r="Z86" s="39">
        <v>57443.000940000005</v>
      </c>
      <c r="AA86" s="39">
        <v>51336.175264999991</v>
      </c>
      <c r="AB86" s="39">
        <v>55354.110062</v>
      </c>
      <c r="AC86" s="39">
        <v>64544.548067000011</v>
      </c>
      <c r="AD86" s="39">
        <v>56089.066057000004</v>
      </c>
      <c r="AE86" s="39">
        <v>62577.119796999992</v>
      </c>
      <c r="AF86" s="39">
        <v>67936.286442000011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</row>
    <row r="87" spans="1:47">
      <c r="A87" s="40" t="s">
        <v>169</v>
      </c>
      <c r="B87" s="30">
        <v>31733.057096999994</v>
      </c>
      <c r="C87" s="30">
        <v>28424.481827999996</v>
      </c>
      <c r="D87" s="30">
        <v>30117.100510000004</v>
      </c>
      <c r="E87" s="30">
        <v>29902.492648000003</v>
      </c>
      <c r="F87" s="30">
        <v>29489.521392999999</v>
      </c>
      <c r="G87" s="30">
        <v>30280.963507</v>
      </c>
      <c r="H87" s="30">
        <v>26194.675488000001</v>
      </c>
      <c r="I87" s="30">
        <v>26911.034039999999</v>
      </c>
      <c r="J87" s="30">
        <v>30801.926144999998</v>
      </c>
      <c r="K87" s="30">
        <v>55886.687138999994</v>
      </c>
      <c r="L87" s="30">
        <v>57052.101421999992</v>
      </c>
      <c r="M87" s="30">
        <v>54189.812117999987</v>
      </c>
      <c r="N87" s="30">
        <v>52017.285615000001</v>
      </c>
      <c r="O87" s="30">
        <v>44349.641986999995</v>
      </c>
      <c r="P87" s="30">
        <v>41000.217278999997</v>
      </c>
      <c r="Q87" s="30">
        <v>42433.39141199999</v>
      </c>
      <c r="R87" s="30">
        <v>40878.601426000008</v>
      </c>
      <c r="S87" s="30">
        <v>38183.929861999997</v>
      </c>
      <c r="T87" s="30">
        <v>38730.024105000004</v>
      </c>
      <c r="U87" s="30">
        <v>30260.486895999995</v>
      </c>
      <c r="V87" s="30">
        <v>35758.390519</v>
      </c>
      <c r="W87" s="30">
        <v>32805.400359000014</v>
      </c>
      <c r="X87" s="30">
        <v>31162.586346999989</v>
      </c>
      <c r="Y87" s="30">
        <v>32228.594076000001</v>
      </c>
      <c r="Z87" s="30">
        <v>28149.478825999999</v>
      </c>
      <c r="AA87" s="30">
        <v>24311.223929999993</v>
      </c>
      <c r="AB87" s="30">
        <v>26798.689258999999</v>
      </c>
      <c r="AC87" s="30">
        <v>29201.456600999994</v>
      </c>
      <c r="AD87" s="30">
        <v>32219.352513999995</v>
      </c>
      <c r="AE87" s="30">
        <v>35295.574704999999</v>
      </c>
      <c r="AF87" s="30">
        <v>34772.042999000005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>
      <c r="A88" s="40" t="s">
        <v>170</v>
      </c>
      <c r="B88" s="30">
        <v>18310.652650999997</v>
      </c>
      <c r="C88" s="30">
        <v>30146.544905999996</v>
      </c>
      <c r="D88" s="30">
        <v>30997.403723999996</v>
      </c>
      <c r="E88" s="30">
        <v>30233.191301000003</v>
      </c>
      <c r="F88" s="30">
        <v>24070.047186999996</v>
      </c>
      <c r="G88" s="30">
        <v>24320.905298999998</v>
      </c>
      <c r="H88" s="30">
        <v>27905.348593999996</v>
      </c>
      <c r="I88" s="30">
        <v>28379.588240999994</v>
      </c>
      <c r="J88" s="30">
        <v>22309.088601000003</v>
      </c>
      <c r="K88" s="30">
        <v>50063.633658999992</v>
      </c>
      <c r="L88" s="30">
        <v>55017.953717999997</v>
      </c>
      <c r="M88" s="30">
        <v>57997.936702999999</v>
      </c>
      <c r="N88" s="30">
        <v>40537.054629000006</v>
      </c>
      <c r="O88" s="30">
        <v>43812.993659000007</v>
      </c>
      <c r="P88" s="30">
        <v>39172.697395999989</v>
      </c>
      <c r="Q88" s="30">
        <v>40556.196867999999</v>
      </c>
      <c r="R88" s="30">
        <v>28350.664262999999</v>
      </c>
      <c r="S88" s="30">
        <v>32502.555055999997</v>
      </c>
      <c r="T88" s="30">
        <v>34142.89541099999</v>
      </c>
      <c r="U88" s="30">
        <v>35589.897668999998</v>
      </c>
      <c r="V88" s="30">
        <v>38407.783468000001</v>
      </c>
      <c r="W88" s="30">
        <v>32342.424108999996</v>
      </c>
      <c r="X88" s="30">
        <v>35239.603999999999</v>
      </c>
      <c r="Y88" s="30">
        <v>33271.057149000015</v>
      </c>
      <c r="Z88" s="30">
        <v>29293.522114000007</v>
      </c>
      <c r="AA88" s="30">
        <v>27024.951334999998</v>
      </c>
      <c r="AB88" s="30">
        <v>28555.420803000001</v>
      </c>
      <c r="AC88" s="30">
        <v>35343.091466000013</v>
      </c>
      <c r="AD88" s="30">
        <v>23869.713543000005</v>
      </c>
      <c r="AE88" s="30">
        <v>27281.545091999989</v>
      </c>
      <c r="AF88" s="30">
        <v>33164.243442999999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>
      <c r="A89" s="40" t="s">
        <v>171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>
      <c r="A90" s="74" t="s">
        <v>74</v>
      </c>
      <c r="B90" s="72">
        <v>-41378.424814999977</v>
      </c>
      <c r="C90" s="72">
        <v>-47484.740420999995</v>
      </c>
      <c r="D90" s="72">
        <v>-48894.596860999969</v>
      </c>
      <c r="E90" s="72">
        <v>-49541.255445999945</v>
      </c>
      <c r="F90" s="72">
        <v>-44774.332717000005</v>
      </c>
      <c r="G90" s="72">
        <v>-45077.932435000002</v>
      </c>
      <c r="H90" s="72">
        <v>-45445.562324000042</v>
      </c>
      <c r="I90" s="72">
        <v>-46358.375224999989</v>
      </c>
      <c r="J90" s="72">
        <v>-45476.231799999965</v>
      </c>
      <c r="K90" s="72">
        <v>-90637.286838999978</v>
      </c>
      <c r="L90" s="72">
        <v>-99840.530162999989</v>
      </c>
      <c r="M90" s="72">
        <v>-101165.24489100014</v>
      </c>
      <c r="N90" s="72">
        <v>-83677.853886970261</v>
      </c>
      <c r="O90" s="72">
        <v>-77524.791666865392</v>
      </c>
      <c r="P90" s="72">
        <v>-70057.52207859901</v>
      </c>
      <c r="Q90" s="72">
        <v>-73005.77438820008</v>
      </c>
      <c r="R90" s="72">
        <v>-60907.395741999993</v>
      </c>
      <c r="S90" s="72">
        <v>-64282.72935899999</v>
      </c>
      <c r="T90" s="72">
        <v>-62837.339009999981</v>
      </c>
      <c r="U90" s="72">
        <v>-69573.849262000003</v>
      </c>
      <c r="V90" s="72">
        <v>-71026.106685999985</v>
      </c>
      <c r="W90" s="72">
        <v>-61499.132707000033</v>
      </c>
      <c r="X90" s="72">
        <v>-59913.985898999999</v>
      </c>
      <c r="Y90" s="72">
        <v>-61516.497177000012</v>
      </c>
      <c r="Z90" s="72">
        <v>-54052.061082999964</v>
      </c>
      <c r="AA90" s="72">
        <v>-47369.269579999971</v>
      </c>
      <c r="AB90" s="72">
        <v>-49205.035704000009</v>
      </c>
      <c r="AC90" s="72">
        <v>-56709.062828999966</v>
      </c>
      <c r="AD90" s="72">
        <v>-50043.614354000005</v>
      </c>
      <c r="AE90" s="72">
        <v>-55483.581500000037</v>
      </c>
      <c r="AF90" s="72">
        <v>-61428.550336000029</v>
      </c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1:47">
      <c r="A91" s="54" t="s">
        <v>154</v>
      </c>
      <c r="B91" s="39">
        <f t="shared" ref="B91:AF91" si="21">+B86+B90</f>
        <v>8665.2849330000172</v>
      </c>
      <c r="C91" s="39">
        <f t="shared" si="21"/>
        <v>11086.286312999997</v>
      </c>
      <c r="D91" s="39">
        <f t="shared" si="21"/>
        <v>12219.907373000031</v>
      </c>
      <c r="E91" s="39">
        <f t="shared" si="21"/>
        <v>10594.428503000061</v>
      </c>
      <c r="F91" s="39">
        <f t="shared" si="21"/>
        <v>8785.2358629999871</v>
      </c>
      <c r="G91" s="39">
        <f t="shared" si="21"/>
        <v>9523.9363709999961</v>
      </c>
      <c r="H91" s="39">
        <f t="shared" si="21"/>
        <v>8654.461757999954</v>
      </c>
      <c r="I91" s="39">
        <f t="shared" si="21"/>
        <v>8932.2470560000002</v>
      </c>
      <c r="J91" s="39">
        <f t="shared" si="21"/>
        <v>7634.7829460000357</v>
      </c>
      <c r="K91" s="39">
        <f t="shared" si="21"/>
        <v>15313.033959000008</v>
      </c>
      <c r="L91" s="39">
        <f t="shared" si="21"/>
        <v>12229.524976999994</v>
      </c>
      <c r="M91" s="39">
        <f t="shared" si="21"/>
        <v>11022.503929999846</v>
      </c>
      <c r="N91" s="39">
        <f t="shared" si="21"/>
        <v>8876.4863570297457</v>
      </c>
      <c r="O91" s="39">
        <f t="shared" si="21"/>
        <v>10637.843979134617</v>
      </c>
      <c r="P91" s="39">
        <f t="shared" si="21"/>
        <v>10115.392596400969</v>
      </c>
      <c r="Q91" s="39">
        <f t="shared" si="21"/>
        <v>9983.8138917999167</v>
      </c>
      <c r="R91" s="39">
        <f t="shared" si="21"/>
        <v>8321.8699470000138</v>
      </c>
      <c r="S91" s="39">
        <f t="shared" si="21"/>
        <v>6403.755559000012</v>
      </c>
      <c r="T91" s="39">
        <f t="shared" si="21"/>
        <v>10035.580506000013</v>
      </c>
      <c r="U91" s="39">
        <f t="shared" si="21"/>
        <v>-3723.4646970000176</v>
      </c>
      <c r="V91" s="39">
        <f t="shared" si="21"/>
        <v>3140.0673010000173</v>
      </c>
      <c r="W91" s="39">
        <f t="shared" si="21"/>
        <v>3648.6917609999728</v>
      </c>
      <c r="X91" s="39">
        <f t="shared" si="21"/>
        <v>6488.2044479999968</v>
      </c>
      <c r="Y91" s="39">
        <f t="shared" si="21"/>
        <v>3983.154048000004</v>
      </c>
      <c r="Z91" s="39">
        <f t="shared" si="21"/>
        <v>3390.9398570000412</v>
      </c>
      <c r="AA91" s="39">
        <f t="shared" si="21"/>
        <v>3966.9056850000197</v>
      </c>
      <c r="AB91" s="39">
        <f t="shared" si="21"/>
        <v>6149.0743579999908</v>
      </c>
      <c r="AC91" s="39">
        <f t="shared" si="21"/>
        <v>7835.4852380000448</v>
      </c>
      <c r="AD91" s="39">
        <f t="shared" si="21"/>
        <v>6045.4517029999988</v>
      </c>
      <c r="AE91" s="39">
        <f t="shared" si="21"/>
        <v>7093.5382969999555</v>
      </c>
      <c r="AF91" s="39">
        <f t="shared" si="21"/>
        <v>6507.7361059999821</v>
      </c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</row>
    <row r="92" spans="1:47">
      <c r="A92" s="74" t="s">
        <v>76</v>
      </c>
      <c r="B92" s="72">
        <v>-4500.9281409999976</v>
      </c>
      <c r="C92" s="72">
        <v>-4930.3948859999991</v>
      </c>
      <c r="D92" s="72">
        <v>-4643.4988869999997</v>
      </c>
      <c r="E92" s="72">
        <v>-4234.8697200000006</v>
      </c>
      <c r="F92" s="72">
        <v>-4559.5366099999992</v>
      </c>
      <c r="G92" s="72">
        <v>-4590.430212000002</v>
      </c>
      <c r="H92" s="72">
        <v>-3827.1198999999979</v>
      </c>
      <c r="I92" s="72">
        <v>-3316.2479709999989</v>
      </c>
      <c r="J92" s="72">
        <v>-3722.7730210000009</v>
      </c>
      <c r="K92" s="72">
        <v>-6492.0679450000007</v>
      </c>
      <c r="L92" s="72">
        <v>-8405.7550540000011</v>
      </c>
      <c r="M92" s="72">
        <v>-5285.5739809999986</v>
      </c>
      <c r="N92" s="72">
        <v>-4415.1461130297394</v>
      </c>
      <c r="O92" s="72">
        <v>-4732.2083331346021</v>
      </c>
      <c r="P92" s="72">
        <v>-4659.4779214009886</v>
      </c>
      <c r="Q92" s="72">
        <v>-5029.2256117999132</v>
      </c>
      <c r="R92" s="72">
        <v>-6419.0938089999981</v>
      </c>
      <c r="S92" s="72">
        <v>-4601.4497919999994</v>
      </c>
      <c r="T92" s="72">
        <v>-6849.6210619999983</v>
      </c>
      <c r="U92" s="72">
        <v>-8857.1081179999983</v>
      </c>
      <c r="V92" s="72">
        <v>-7185.1666829999976</v>
      </c>
      <c r="W92" s="72">
        <v>-6244.2694519999986</v>
      </c>
      <c r="X92" s="72">
        <v>-6995.4138080000048</v>
      </c>
      <c r="Y92" s="72">
        <v>-4267.1931979999999</v>
      </c>
      <c r="Z92" s="72">
        <v>-6016.1078959999995</v>
      </c>
      <c r="AA92" s="72">
        <v>-4871.3286019999978</v>
      </c>
      <c r="AB92" s="72">
        <v>-5506.1419310000001</v>
      </c>
      <c r="AC92" s="72">
        <v>-6116.0241350000015</v>
      </c>
      <c r="AD92" s="72">
        <v>-6353.327744000002</v>
      </c>
      <c r="AE92" s="72">
        <v>-6477.8849849999988</v>
      </c>
      <c r="AF92" s="72">
        <v>-6247.5139880000015</v>
      </c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1:47">
      <c r="A93" s="54" t="s">
        <v>7</v>
      </c>
      <c r="B93" s="39">
        <f t="shared" ref="B93:AF93" si="22">+B86+B90+B92</f>
        <v>4164.3567920000196</v>
      </c>
      <c r="C93" s="39">
        <f t="shared" si="22"/>
        <v>6155.8914269999977</v>
      </c>
      <c r="D93" s="39">
        <f t="shared" si="22"/>
        <v>7576.4084860000312</v>
      </c>
      <c r="E93" s="39">
        <f t="shared" si="22"/>
        <v>6359.5587830000604</v>
      </c>
      <c r="F93" s="39">
        <f t="shared" si="22"/>
        <v>4225.6992529999879</v>
      </c>
      <c r="G93" s="39">
        <f t="shared" si="22"/>
        <v>4933.5061589999941</v>
      </c>
      <c r="H93" s="39">
        <f t="shared" si="22"/>
        <v>4827.3418579999561</v>
      </c>
      <c r="I93" s="39">
        <f t="shared" si="22"/>
        <v>5615.9990850000013</v>
      </c>
      <c r="J93" s="39">
        <f t="shared" si="22"/>
        <v>3912.0099250000349</v>
      </c>
      <c r="K93" s="39">
        <f t="shared" si="22"/>
        <v>8820.9660140000069</v>
      </c>
      <c r="L93" s="39">
        <f t="shared" si="22"/>
        <v>3823.7699229999926</v>
      </c>
      <c r="M93" s="39">
        <f t="shared" si="22"/>
        <v>5736.9299489998475</v>
      </c>
      <c r="N93" s="39">
        <f t="shared" si="22"/>
        <v>4461.3402440000064</v>
      </c>
      <c r="O93" s="39">
        <f t="shared" si="22"/>
        <v>5905.6356460000152</v>
      </c>
      <c r="P93" s="39">
        <f t="shared" si="22"/>
        <v>5455.91467499998</v>
      </c>
      <c r="Q93" s="39">
        <f t="shared" si="22"/>
        <v>4954.5882800000036</v>
      </c>
      <c r="R93" s="39">
        <f t="shared" si="22"/>
        <v>1902.7761380000156</v>
      </c>
      <c r="S93" s="39">
        <f t="shared" si="22"/>
        <v>1802.3057670000126</v>
      </c>
      <c r="T93" s="39">
        <f t="shared" si="22"/>
        <v>3185.9594440000146</v>
      </c>
      <c r="U93" s="39">
        <f t="shared" si="22"/>
        <v>-12580.572815000016</v>
      </c>
      <c r="V93" s="39">
        <f t="shared" si="22"/>
        <v>-4045.0993819999803</v>
      </c>
      <c r="W93" s="39">
        <f t="shared" si="22"/>
        <v>-2595.5776910000259</v>
      </c>
      <c r="X93" s="39">
        <f t="shared" si="22"/>
        <v>-507.20936000000802</v>
      </c>
      <c r="Y93" s="39">
        <f t="shared" si="22"/>
        <v>-284.03914999999597</v>
      </c>
      <c r="Z93" s="39">
        <f t="shared" si="22"/>
        <v>-2625.1680389999583</v>
      </c>
      <c r="AA93" s="39">
        <f t="shared" si="22"/>
        <v>-904.42291699997804</v>
      </c>
      <c r="AB93" s="39">
        <f t="shared" si="22"/>
        <v>642.93242699999064</v>
      </c>
      <c r="AC93" s="39">
        <f t="shared" si="22"/>
        <v>1719.4611030000433</v>
      </c>
      <c r="AD93" s="39">
        <f t="shared" si="22"/>
        <v>-307.87604100000317</v>
      </c>
      <c r="AE93" s="39">
        <f t="shared" si="22"/>
        <v>615.65331199995671</v>
      </c>
      <c r="AF93" s="39">
        <f t="shared" si="22"/>
        <v>260.22211799998058</v>
      </c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</row>
    <row r="94" spans="1:47">
      <c r="A94" s="54" t="s">
        <v>8</v>
      </c>
      <c r="B94" s="39">
        <v>5542.4879860000274</v>
      </c>
      <c r="C94" s="39">
        <v>7547.0221939999974</v>
      </c>
      <c r="D94" s="39">
        <v>8848.0558600000168</v>
      </c>
      <c r="E94" s="39">
        <v>9250.6325670000242</v>
      </c>
      <c r="F94" s="39">
        <v>6263.3187259999877</v>
      </c>
      <c r="G94" s="39">
        <v>7053.8539829999863</v>
      </c>
      <c r="H94" s="39">
        <v>6738.511042999964</v>
      </c>
      <c r="I94" s="39">
        <v>7702.7534470000082</v>
      </c>
      <c r="J94" s="39">
        <v>6047.8798750000497</v>
      </c>
      <c r="K94" s="39">
        <v>11832.140076000007</v>
      </c>
      <c r="L94" s="39">
        <v>9627.3809369999908</v>
      </c>
      <c r="M94" s="39">
        <v>13160.559400999848</v>
      </c>
      <c r="N94" s="39">
        <v>8989.8812029999899</v>
      </c>
      <c r="O94" s="39">
        <v>9844.8409140000149</v>
      </c>
      <c r="P94" s="39">
        <v>9248.6184839999914</v>
      </c>
      <c r="Q94" s="39">
        <v>8603.8012589999962</v>
      </c>
      <c r="R94" s="39">
        <v>5040.0772590000015</v>
      </c>
      <c r="S94" s="39">
        <v>5749.1392439999981</v>
      </c>
      <c r="T94" s="39">
        <v>6517.5814360000004</v>
      </c>
      <c r="U94" s="39">
        <v>-8511.7237829999867</v>
      </c>
      <c r="V94" s="39">
        <v>1009.9856710000186</v>
      </c>
      <c r="W94" s="39">
        <v>2563.9978129999436</v>
      </c>
      <c r="X94" s="39">
        <v>4496.7795179999785</v>
      </c>
      <c r="Y94" s="39">
        <v>4964.7810389999604</v>
      </c>
      <c r="Z94" s="39">
        <v>1502.6711710000054</v>
      </c>
      <c r="AA94" s="39">
        <v>2667.4555620000283</v>
      </c>
      <c r="AB94" s="39">
        <v>4167.2150329999831</v>
      </c>
      <c r="AC94" s="39">
        <v>5593.9201000000285</v>
      </c>
      <c r="AD94" s="39">
        <v>3564.7629159999788</v>
      </c>
      <c r="AE94" s="39">
        <v>4927.3143979999568</v>
      </c>
      <c r="AF94" s="39">
        <v>4188.0448769999784</v>
      </c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</row>
    <row r="95" spans="1:47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</row>
    <row r="96" spans="1:47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</row>
    <row r="97" spans="1:47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</row>
    <row r="100" spans="1:47">
      <c r="A100" s="54" t="s">
        <v>0</v>
      </c>
      <c r="B100" s="39">
        <f t="shared" ref="B100:AO100" si="23">+B34+B47+B60+B73</f>
        <v>154000.069174</v>
      </c>
      <c r="C100" s="39">
        <f t="shared" si="23"/>
        <v>175163.29310066998</v>
      </c>
      <c r="D100" s="39">
        <f t="shared" si="23"/>
        <v>168258.01904432999</v>
      </c>
      <c r="E100" s="39">
        <f t="shared" si="23"/>
        <v>183770.31550300002</v>
      </c>
      <c r="F100" s="39">
        <f t="shared" si="23"/>
        <v>157860.76896299995</v>
      </c>
      <c r="G100" s="39">
        <f t="shared" si="23"/>
        <v>165933.46242</v>
      </c>
      <c r="H100" s="39">
        <f t="shared" si="23"/>
        <v>167122.65946050003</v>
      </c>
      <c r="I100" s="39">
        <f t="shared" si="23"/>
        <v>181370.51751050999</v>
      </c>
      <c r="J100" s="39">
        <f t="shared" si="23"/>
        <v>166658.39906274999</v>
      </c>
      <c r="K100" s="39">
        <f t="shared" si="23"/>
        <v>223671.54620188999</v>
      </c>
      <c r="L100" s="39">
        <f t="shared" si="23"/>
        <v>232381.17437535999</v>
      </c>
      <c r="M100" s="39">
        <f t="shared" si="23"/>
        <v>255743.90656055999</v>
      </c>
      <c r="N100" s="39">
        <f t="shared" si="23"/>
        <v>212625.66777200089</v>
      </c>
      <c r="O100" s="39">
        <f t="shared" si="23"/>
        <v>216429.87141449621</v>
      </c>
      <c r="P100" s="39">
        <f t="shared" si="23"/>
        <v>218784.06341250436</v>
      </c>
      <c r="Q100" s="39">
        <f t="shared" si="23"/>
        <v>243282.83444499734</v>
      </c>
      <c r="R100" s="39">
        <f t="shared" si="23"/>
        <v>198123.38674900131</v>
      </c>
      <c r="S100" s="39">
        <f t="shared" si="23"/>
        <v>201810.3397139952</v>
      </c>
      <c r="T100" s="39">
        <f t="shared" si="23"/>
        <v>206657.88876700599</v>
      </c>
      <c r="U100" s="39">
        <f t="shared" si="23"/>
        <v>209567.22926299306</v>
      </c>
      <c r="V100" s="39">
        <f t="shared" si="23"/>
        <v>205167.95014600002</v>
      </c>
      <c r="W100" s="39">
        <f t="shared" si="23"/>
        <v>204515.85829400001</v>
      </c>
      <c r="X100" s="39">
        <f t="shared" si="23"/>
        <v>203204.80264900005</v>
      </c>
      <c r="Y100" s="39">
        <f t="shared" si="23"/>
        <v>228652.66702000005</v>
      </c>
      <c r="Z100" s="39">
        <f t="shared" si="23"/>
        <v>185116.31522999998</v>
      </c>
      <c r="AA100" s="39">
        <f t="shared" si="23"/>
        <v>182782.52677400003</v>
      </c>
      <c r="AB100" s="39">
        <f t="shared" si="23"/>
        <v>202506.71338499998</v>
      </c>
      <c r="AC100" s="39">
        <f t="shared" si="23"/>
        <v>229736.341571</v>
      </c>
      <c r="AD100" s="39">
        <f t="shared" si="23"/>
        <v>195098.06072000001</v>
      </c>
      <c r="AE100" s="39">
        <f t="shared" si="23"/>
        <v>211947.40475099999</v>
      </c>
      <c r="AF100" s="39">
        <f t="shared" si="23"/>
        <v>201867.27566800002</v>
      </c>
      <c r="AG100" s="39">
        <f t="shared" si="23"/>
        <v>237637.74641800002</v>
      </c>
      <c r="AH100" s="39">
        <f t="shared" si="23"/>
        <v>215569.77186399998</v>
      </c>
      <c r="AI100" s="39">
        <f t="shared" si="23"/>
        <v>169650.72769399994</v>
      </c>
      <c r="AJ100" s="39">
        <f t="shared" si="23"/>
        <v>187296.30111599999</v>
      </c>
      <c r="AK100" s="39">
        <f t="shared" si="23"/>
        <v>207939.014135</v>
      </c>
      <c r="AL100" s="39">
        <f t="shared" si="23"/>
        <v>203268.10046299998</v>
      </c>
      <c r="AM100" s="39">
        <f t="shared" si="23"/>
        <v>208390.52616400004</v>
      </c>
      <c r="AN100" s="39">
        <f t="shared" si="23"/>
        <v>214963.93993599998</v>
      </c>
      <c r="AO100" s="39">
        <f t="shared" si="23"/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</row>
    <row r="101" spans="1:47">
      <c r="A101" s="40" t="s">
        <v>169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f t="shared" ref="AD101:AO101" si="24">+AD35+AD48+AD61+AD74</f>
        <v>76025.426016999976</v>
      </c>
      <c r="AE101" s="30">
        <f t="shared" si="24"/>
        <v>78958.926351000002</v>
      </c>
      <c r="AF101" s="30">
        <f t="shared" si="24"/>
        <v>77086.268469000002</v>
      </c>
      <c r="AG101" s="30">
        <f t="shared" si="24"/>
        <v>86526.146417999989</v>
      </c>
      <c r="AH101" s="30">
        <f t="shared" si="24"/>
        <v>73268.067299999995</v>
      </c>
      <c r="AI101" s="30">
        <f t="shared" si="24"/>
        <v>69854.258586999975</v>
      </c>
      <c r="AJ101" s="30">
        <f t="shared" si="24"/>
        <v>77588.888762999995</v>
      </c>
      <c r="AK101" s="30">
        <f t="shared" si="24"/>
        <v>79954.852122000011</v>
      </c>
      <c r="AL101" s="30">
        <f t="shared" si="24"/>
        <v>69468.176995999995</v>
      </c>
      <c r="AM101" s="30">
        <f t="shared" si="24"/>
        <v>70400.939014000032</v>
      </c>
      <c r="AN101" s="30">
        <f t="shared" si="24"/>
        <v>76686.775871999998</v>
      </c>
      <c r="AO101" s="30">
        <f t="shared" si="24"/>
        <v>89818.978439999992</v>
      </c>
      <c r="AP101" s="30">
        <v>87788.012290999992</v>
      </c>
      <c r="AQ101" s="30">
        <v>79621.019657000012</v>
      </c>
      <c r="AR101" s="30">
        <v>94051.491999999998</v>
      </c>
      <c r="AS101" s="30">
        <v>108259.76500000001</v>
      </c>
      <c r="AT101" s="30">
        <v>121025.40700000001</v>
      </c>
      <c r="AU101" s="30">
        <v>122014.32399999999</v>
      </c>
    </row>
    <row r="102" spans="1:47">
      <c r="A102" s="40" t="s">
        <v>170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f t="shared" ref="AD102:AO102" si="25">+AD36+AD49+AD62+AD75</f>
        <v>76290.876305000013</v>
      </c>
      <c r="AE102" s="30">
        <f t="shared" si="25"/>
        <v>86860.708056999996</v>
      </c>
      <c r="AF102" s="30">
        <f t="shared" si="25"/>
        <v>83461.710464000003</v>
      </c>
      <c r="AG102" s="30">
        <f t="shared" si="25"/>
        <v>93123.569220000005</v>
      </c>
      <c r="AH102" s="30">
        <f t="shared" si="25"/>
        <v>93020.377788999991</v>
      </c>
      <c r="AI102" s="30">
        <f t="shared" si="25"/>
        <v>62237.764128999974</v>
      </c>
      <c r="AJ102" s="30">
        <f t="shared" si="25"/>
        <v>58155.695894999997</v>
      </c>
      <c r="AK102" s="30">
        <f t="shared" si="25"/>
        <v>68627.423429999995</v>
      </c>
      <c r="AL102" s="30">
        <f t="shared" si="25"/>
        <v>68282.772250999988</v>
      </c>
      <c r="AM102" s="30">
        <f t="shared" si="25"/>
        <v>71354.820894999983</v>
      </c>
      <c r="AN102" s="30">
        <f t="shared" si="25"/>
        <v>73056.870479000005</v>
      </c>
      <c r="AO102" s="30">
        <f t="shared" si="25"/>
        <v>91893.673599000002</v>
      </c>
      <c r="AP102" s="30">
        <v>74357.34560700001</v>
      </c>
      <c r="AQ102" s="30">
        <v>96103.266093000013</v>
      </c>
      <c r="AR102" s="30">
        <v>106320.90199999997</v>
      </c>
      <c r="AS102" s="30">
        <v>114132.32999999999</v>
      </c>
      <c r="AT102" s="30">
        <v>82102.03899999999</v>
      </c>
      <c r="AU102" s="30">
        <v>89529.584999999992</v>
      </c>
    </row>
    <row r="103" spans="1:47">
      <c r="A103" s="40" t="s">
        <v>171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f t="shared" ref="AD103:AO103" si="26">+AD37+AD50+AD63+AD76</f>
        <v>42781.758397999998</v>
      </c>
      <c r="AE103" s="30">
        <f t="shared" si="26"/>
        <v>46127.770342999997</v>
      </c>
      <c r="AF103" s="30">
        <f t="shared" si="26"/>
        <v>41319.296734999996</v>
      </c>
      <c r="AG103" s="30">
        <f t="shared" si="26"/>
        <v>57988.030780000001</v>
      </c>
      <c r="AH103" s="30">
        <f t="shared" si="26"/>
        <v>49281.326774999994</v>
      </c>
      <c r="AI103" s="30">
        <f t="shared" si="26"/>
        <v>37558.704977999994</v>
      </c>
      <c r="AJ103" s="30">
        <f t="shared" si="26"/>
        <v>51551.716457999995</v>
      </c>
      <c r="AK103" s="30">
        <f t="shared" si="26"/>
        <v>59356.738582999998</v>
      </c>
      <c r="AL103" s="30">
        <f t="shared" si="26"/>
        <v>65517.151215999998</v>
      </c>
      <c r="AM103" s="30">
        <f t="shared" si="26"/>
        <v>66634.766254999995</v>
      </c>
      <c r="AN103" s="30">
        <f t="shared" si="26"/>
        <v>65220.293584999985</v>
      </c>
      <c r="AO103" s="30">
        <f t="shared" si="26"/>
        <v>88863.208925999992</v>
      </c>
      <c r="AP103" s="30">
        <v>73386.718250999998</v>
      </c>
      <c r="AQ103" s="30">
        <v>73063.061572999999</v>
      </c>
      <c r="AR103" s="30">
        <v>71015.525999999998</v>
      </c>
      <c r="AS103" s="30">
        <v>90012.714999999997</v>
      </c>
      <c r="AT103" s="30">
        <v>78750.240999999995</v>
      </c>
      <c r="AU103" s="30">
        <v>71708.861999999994</v>
      </c>
    </row>
    <row r="104" spans="1:47">
      <c r="A104" s="74" t="s">
        <v>74</v>
      </c>
      <c r="B104" s="72">
        <v>-120782.91964100013</v>
      </c>
      <c r="C104" s="72">
        <v>-138536.28543499988</v>
      </c>
      <c r="D104" s="72">
        <v>-132272.5260333459</v>
      </c>
      <c r="E104" s="72">
        <v>-143037.03154765387</v>
      </c>
      <c r="F104" s="72">
        <v>-123229.28439499988</v>
      </c>
      <c r="G104" s="72">
        <v>-130147.13315699997</v>
      </c>
      <c r="H104" s="72">
        <v>-132903.2661655001</v>
      </c>
      <c r="I104" s="72">
        <v>-143915.57897555927</v>
      </c>
      <c r="J104" s="72">
        <v>-134315.55892489117</v>
      </c>
      <c r="K104" s="72">
        <v>-182014.53945249645</v>
      </c>
      <c r="L104" s="72">
        <v>-191847.81086961218</v>
      </c>
      <c r="M104" s="72">
        <v>-212580.48924638215</v>
      </c>
      <c r="N104" s="72">
        <v>-177327.46063997061</v>
      </c>
      <c r="O104" s="72">
        <v>-176382.91985536143</v>
      </c>
      <c r="P104" s="72">
        <v>-176065.93444310798</v>
      </c>
      <c r="Q104" s="72">
        <v>-198572.32931819814</v>
      </c>
      <c r="R104" s="72">
        <v>-159983.02006599898</v>
      </c>
      <c r="S104" s="72">
        <v>-165569.6844570036</v>
      </c>
      <c r="T104" s="72">
        <v>-165957.08219800214</v>
      </c>
      <c r="U104" s="72">
        <v>-180055.43259099525</v>
      </c>
      <c r="V104" s="72">
        <v>-172786.470027</v>
      </c>
      <c r="W104" s="72">
        <v>-172356.9007590001</v>
      </c>
      <c r="X104" s="72">
        <v>-165032.72305400006</v>
      </c>
      <c r="Y104" s="72">
        <v>-186153.36434899998</v>
      </c>
      <c r="Z104" s="72">
        <v>-156113</v>
      </c>
      <c r="AA104" s="72">
        <v>-151397.27722799993</v>
      </c>
      <c r="AB104" s="72">
        <v>-165916.52986557997</v>
      </c>
      <c r="AC104" s="72">
        <v>-186022.05995700017</v>
      </c>
      <c r="AD104" s="72">
        <f t="shared" ref="AD104:AO104" si="27">+AD38+AD51+AD64+AD77</f>
        <v>-162923.09604100004</v>
      </c>
      <c r="AE104" s="72">
        <f t="shared" si="27"/>
        <v>-176880.63307000001</v>
      </c>
      <c r="AF104" s="72">
        <f t="shared" si="27"/>
        <v>-167281.28775500008</v>
      </c>
      <c r="AG104" s="72">
        <f t="shared" si="27"/>
        <v>-196527.63799800005</v>
      </c>
      <c r="AH104" s="72">
        <f t="shared" si="27"/>
        <v>-185573.38180499995</v>
      </c>
      <c r="AI104" s="72">
        <f t="shared" si="27"/>
        <v>-137746.20807200015</v>
      </c>
      <c r="AJ104" s="72">
        <f t="shared" si="27"/>
        <v>-156937.96983699998</v>
      </c>
      <c r="AK104" s="72">
        <f t="shared" si="27"/>
        <v>-171995.73047699989</v>
      </c>
      <c r="AL104" s="72">
        <f t="shared" si="27"/>
        <v>-167481.60131400003</v>
      </c>
      <c r="AM104" s="72">
        <f t="shared" si="27"/>
        <v>-171001.83502999999</v>
      </c>
      <c r="AN104" s="72">
        <f t="shared" si="27"/>
        <v>-178806.87588800007</v>
      </c>
      <c r="AO104" s="72">
        <f t="shared" si="27"/>
        <v>-224735.787159</v>
      </c>
      <c r="AP104" s="72">
        <v>-196476.307913</v>
      </c>
      <c r="AQ104" s="72">
        <v>-206246.24104300002</v>
      </c>
      <c r="AR104" s="72">
        <v>-228203.39300000001</v>
      </c>
      <c r="AS104" s="72">
        <v>-258977.72600000002</v>
      </c>
      <c r="AT104" s="72">
        <v>-237066.16199999998</v>
      </c>
      <c r="AU104" s="72">
        <v>-236744.09299999999</v>
      </c>
    </row>
    <row r="105" spans="1:47">
      <c r="A105" s="54" t="s">
        <v>154</v>
      </c>
      <c r="B105" s="39">
        <f t="shared" ref="B105:AO105" si="28">+B39+B52+B65+B78</f>
        <v>33217.149532999865</v>
      </c>
      <c r="C105" s="39">
        <f t="shared" si="28"/>
        <v>36627.007665670091</v>
      </c>
      <c r="D105" s="39">
        <f t="shared" si="28"/>
        <v>35985.493010984093</v>
      </c>
      <c r="E105" s="39">
        <f t="shared" si="28"/>
        <v>40733.283955346138</v>
      </c>
      <c r="F105" s="39">
        <f t="shared" si="28"/>
        <v>34631.48456800008</v>
      </c>
      <c r="G105" s="39">
        <f t="shared" si="28"/>
        <v>35786.329263000036</v>
      </c>
      <c r="H105" s="39">
        <f t="shared" si="28"/>
        <v>34219.393294999929</v>
      </c>
      <c r="I105" s="39">
        <f t="shared" si="28"/>
        <v>37454.938534950721</v>
      </c>
      <c r="J105" s="39">
        <f t="shared" si="28"/>
        <v>32342.840137858813</v>
      </c>
      <c r="K105" s="39">
        <f t="shared" si="28"/>
        <v>41657.00674939352</v>
      </c>
      <c r="L105" s="39">
        <f t="shared" si="28"/>
        <v>40533.36350574781</v>
      </c>
      <c r="M105" s="39">
        <f t="shared" si="28"/>
        <v>43163.417314177845</v>
      </c>
      <c r="N105" s="39">
        <f t="shared" si="28"/>
        <v>35298.207132030308</v>
      </c>
      <c r="O105" s="39">
        <f t="shared" si="28"/>
        <v>40046.951559134788</v>
      </c>
      <c r="P105" s="39">
        <f t="shared" si="28"/>
        <v>42718.128969396406</v>
      </c>
      <c r="Q105" s="39">
        <f t="shared" si="28"/>
        <v>44710.50512679918</v>
      </c>
      <c r="R105" s="39">
        <f t="shared" si="28"/>
        <v>38140.366683002329</v>
      </c>
      <c r="S105" s="39">
        <f t="shared" si="28"/>
        <v>36240.655256991595</v>
      </c>
      <c r="T105" s="39">
        <f t="shared" si="28"/>
        <v>40700.80656900382</v>
      </c>
      <c r="U105" s="39">
        <f t="shared" si="28"/>
        <v>29511.796671997792</v>
      </c>
      <c r="V105" s="39">
        <f t="shared" si="28"/>
        <v>32381.480118999974</v>
      </c>
      <c r="W105" s="39">
        <f t="shared" si="28"/>
        <v>32158.957534999918</v>
      </c>
      <c r="X105" s="39">
        <f t="shared" si="28"/>
        <v>38172.079594999988</v>
      </c>
      <c r="Y105" s="39">
        <f t="shared" si="28"/>
        <v>42499.302671000078</v>
      </c>
      <c r="Z105" s="39">
        <f t="shared" si="28"/>
        <v>29003.315229999971</v>
      </c>
      <c r="AA105" s="39">
        <f t="shared" si="28"/>
        <v>31385.249546000086</v>
      </c>
      <c r="AB105" s="39">
        <f t="shared" si="28"/>
        <v>36590.183519419996</v>
      </c>
      <c r="AC105" s="39">
        <f t="shared" si="28"/>
        <v>43714.281613999883</v>
      </c>
      <c r="AD105" s="39">
        <f t="shared" si="28"/>
        <v>32174.964678999928</v>
      </c>
      <c r="AE105" s="39">
        <f t="shared" si="28"/>
        <v>35066.771680999984</v>
      </c>
      <c r="AF105" s="39">
        <f t="shared" si="28"/>
        <v>34585.987912999932</v>
      </c>
      <c r="AG105" s="39">
        <f t="shared" si="28"/>
        <v>41110.10841999996</v>
      </c>
      <c r="AH105" s="39">
        <f t="shared" si="28"/>
        <v>29996.390059000012</v>
      </c>
      <c r="AI105" s="39">
        <f t="shared" si="28"/>
        <v>31904.519621999803</v>
      </c>
      <c r="AJ105" s="39">
        <f t="shared" si="28"/>
        <v>30358.331279000005</v>
      </c>
      <c r="AK105" s="39">
        <f t="shared" si="28"/>
        <v>35943.283658000117</v>
      </c>
      <c r="AL105" s="39">
        <f t="shared" si="28"/>
        <v>35786.499148999981</v>
      </c>
      <c r="AM105" s="39">
        <f t="shared" si="28"/>
        <v>37388.691134000001</v>
      </c>
      <c r="AN105" s="39">
        <f t="shared" si="28"/>
        <v>36157.064047999913</v>
      </c>
      <c r="AO105" s="39">
        <f t="shared" si="28"/>
        <v>45840.073805999964</v>
      </c>
      <c r="AP105" s="39">
        <v>39055.768235999989</v>
      </c>
      <c r="AQ105" s="39">
        <v>42541.10628</v>
      </c>
      <c r="AR105" s="39">
        <v>43184.52699999998</v>
      </c>
      <c r="AS105" s="39">
        <v>53427.084000000003</v>
      </c>
      <c r="AT105" s="39">
        <v>44811.525000000031</v>
      </c>
      <c r="AU105" s="39">
        <v>46508.677999999971</v>
      </c>
    </row>
    <row r="106" spans="1:47">
      <c r="A106" s="74" t="s">
        <v>76</v>
      </c>
      <c r="B106" s="72">
        <v>-14323.923615999993</v>
      </c>
      <c r="C106" s="72">
        <v>-15818.070074999992</v>
      </c>
      <c r="D106" s="72">
        <v>-14971.024934000001</v>
      </c>
      <c r="E106" s="72">
        <v>-15892.675367999997</v>
      </c>
      <c r="F106" s="72">
        <v>-14451.841318999992</v>
      </c>
      <c r="G106" s="72">
        <v>-14965.089339999999</v>
      </c>
      <c r="H106" s="72">
        <v>-14175.552632000008</v>
      </c>
      <c r="I106" s="72">
        <v>-14665.625333999998</v>
      </c>
      <c r="J106" s="72">
        <v>-13459.343569260005</v>
      </c>
      <c r="K106" s="72">
        <v>-18586.941030740003</v>
      </c>
      <c r="L106" s="72">
        <v>-19560.933570000012</v>
      </c>
      <c r="M106" s="72">
        <v>-18022.029626529998</v>
      </c>
      <c r="N106" s="72">
        <v>-15862.484714032651</v>
      </c>
      <c r="O106" s="72">
        <v>-17143.015284629801</v>
      </c>
      <c r="P106" s="72">
        <v>-17856.374103899892</v>
      </c>
      <c r="Q106" s="72">
        <v>-18764.008650800508</v>
      </c>
      <c r="R106" s="72">
        <v>-18949.000636998499</v>
      </c>
      <c r="S106" s="72">
        <v>-18742.296436005399</v>
      </c>
      <c r="T106" s="72">
        <v>-19893.427618996095</v>
      </c>
      <c r="U106" s="72">
        <v>-23707.855039000002</v>
      </c>
      <c r="V106" s="72">
        <v>-20776.17894300001</v>
      </c>
      <c r="W106" s="72">
        <v>-20903.181374999993</v>
      </c>
      <c r="X106" s="72">
        <v>-22646.203226999998</v>
      </c>
      <c r="Y106" s="72">
        <v>-21377.308899</v>
      </c>
      <c r="Z106" s="72">
        <v>-20770</v>
      </c>
      <c r="AA106" s="72">
        <v>-20068.747825999992</v>
      </c>
      <c r="AB106" s="72">
        <v>-20955.429469000002</v>
      </c>
      <c r="AC106" s="72">
        <v>-23146.895503999993</v>
      </c>
      <c r="AD106" s="72">
        <f t="shared" ref="AD106:AO106" si="29">+AD40+AD53+AD66+AD79</f>
        <v>-20643.549371000001</v>
      </c>
      <c r="AE106" s="72">
        <f t="shared" si="29"/>
        <v>-22268.998892000011</v>
      </c>
      <c r="AF106" s="72">
        <f t="shared" si="29"/>
        <v>-22421.941854000001</v>
      </c>
      <c r="AG106" s="72">
        <f t="shared" si="29"/>
        <v>-24133.945015999991</v>
      </c>
      <c r="AH106" s="72">
        <f t="shared" si="29"/>
        <v>-25349.690696999987</v>
      </c>
      <c r="AI106" s="72">
        <f t="shared" si="29"/>
        <v>-18112.600592000003</v>
      </c>
      <c r="AJ106" s="72">
        <f t="shared" si="29"/>
        <v>-16879.213309999996</v>
      </c>
      <c r="AK106" s="72">
        <f t="shared" si="29"/>
        <v>-19697.041807000005</v>
      </c>
      <c r="AL106" s="72">
        <f t="shared" si="29"/>
        <v>-19892.777479999993</v>
      </c>
      <c r="AM106" s="72">
        <f t="shared" si="29"/>
        <v>-19229.334595999997</v>
      </c>
      <c r="AN106" s="72">
        <f t="shared" si="29"/>
        <v>-21157.153614000003</v>
      </c>
      <c r="AO106" s="72">
        <f t="shared" si="29"/>
        <v>-22430.86248</v>
      </c>
      <c r="AP106" s="72">
        <v>-23926.346392999989</v>
      </c>
      <c r="AQ106" s="72">
        <v>-26569.076609999989</v>
      </c>
      <c r="AR106" s="72">
        <v>-24600.368000000002</v>
      </c>
      <c r="AS106" s="72">
        <v>-27169.907999999999</v>
      </c>
      <c r="AT106" s="72">
        <v>-27394.866999999998</v>
      </c>
      <c r="AU106" s="72">
        <v>-34759.422999999995</v>
      </c>
    </row>
    <row r="107" spans="1:47">
      <c r="A107" s="54" t="s">
        <v>7</v>
      </c>
      <c r="B107" s="39">
        <f t="shared" ref="B107:AO108" si="30">+B41+B54+B67+B80</f>
        <v>18893.225916999869</v>
      </c>
      <c r="C107" s="39">
        <f t="shared" si="30"/>
        <v>20808.937590670095</v>
      </c>
      <c r="D107" s="39">
        <f t="shared" si="30"/>
        <v>21014.468076984092</v>
      </c>
      <c r="E107" s="39">
        <f t="shared" si="30"/>
        <v>24840.608587346142</v>
      </c>
      <c r="F107" s="39">
        <f t="shared" si="30"/>
        <v>20179.643249000084</v>
      </c>
      <c r="G107" s="39">
        <f t="shared" si="30"/>
        <v>20821.239923000037</v>
      </c>
      <c r="H107" s="39">
        <f t="shared" si="30"/>
        <v>20043.840662999923</v>
      </c>
      <c r="I107" s="39">
        <f t="shared" si="30"/>
        <v>22789.313200950724</v>
      </c>
      <c r="J107" s="39">
        <f t="shared" si="30"/>
        <v>18883.496568598806</v>
      </c>
      <c r="K107" s="39">
        <f t="shared" si="30"/>
        <v>23070.065718653525</v>
      </c>
      <c r="L107" s="39">
        <f t="shared" si="30"/>
        <v>20972.429935747794</v>
      </c>
      <c r="M107" s="39">
        <f t="shared" si="30"/>
        <v>25141.387687647843</v>
      </c>
      <c r="N107" s="39">
        <f t="shared" si="30"/>
        <v>19435.722417997658</v>
      </c>
      <c r="O107" s="39">
        <f t="shared" si="30"/>
        <v>22903.936274504995</v>
      </c>
      <c r="P107" s="39">
        <f t="shared" si="30"/>
        <v>24861.754865496507</v>
      </c>
      <c r="Q107" s="39">
        <f t="shared" si="30"/>
        <v>25946.496475998669</v>
      </c>
      <c r="R107" s="39">
        <f t="shared" si="30"/>
        <v>19191.36604600383</v>
      </c>
      <c r="S107" s="39">
        <f t="shared" si="30"/>
        <v>17498.358820986192</v>
      </c>
      <c r="T107" s="39">
        <f t="shared" si="30"/>
        <v>20807.378950007726</v>
      </c>
      <c r="U107" s="39">
        <f t="shared" si="30"/>
        <v>5803.9416329977885</v>
      </c>
      <c r="V107" s="39">
        <f t="shared" si="30"/>
        <v>11605.301175999964</v>
      </c>
      <c r="W107" s="39">
        <f t="shared" si="30"/>
        <v>11255.776159999923</v>
      </c>
      <c r="X107" s="39">
        <f t="shared" si="30"/>
        <v>15525.876367999987</v>
      </c>
      <c r="Y107" s="39">
        <f t="shared" si="30"/>
        <v>21121.993772000078</v>
      </c>
      <c r="Z107" s="39">
        <f t="shared" si="30"/>
        <v>8233.3152299999656</v>
      </c>
      <c r="AA107" s="39">
        <f t="shared" si="30"/>
        <v>11316.501720000091</v>
      </c>
      <c r="AB107" s="39">
        <f t="shared" si="30"/>
        <v>15634.75405041999</v>
      </c>
      <c r="AC107" s="39">
        <f t="shared" si="30"/>
        <v>20567.38610999989</v>
      </c>
      <c r="AD107" s="39">
        <f t="shared" si="30"/>
        <v>11531.415307999925</v>
      </c>
      <c r="AE107" s="39">
        <f t="shared" si="30"/>
        <v>12797.772788999975</v>
      </c>
      <c r="AF107" s="39">
        <f t="shared" si="30"/>
        <v>12164.046058999931</v>
      </c>
      <c r="AG107" s="39">
        <f t="shared" si="30"/>
        <v>16976.163403999963</v>
      </c>
      <c r="AH107" s="39">
        <f t="shared" si="30"/>
        <v>4646.6993620000248</v>
      </c>
      <c r="AI107" s="39">
        <f t="shared" si="30"/>
        <v>13791.919029999801</v>
      </c>
      <c r="AJ107" s="39">
        <f t="shared" si="30"/>
        <v>13479.11796900001</v>
      </c>
      <c r="AK107" s="39">
        <f t="shared" si="30"/>
        <v>16246.24185100011</v>
      </c>
      <c r="AL107" s="39">
        <f t="shared" si="30"/>
        <v>15893.72166899999</v>
      </c>
      <c r="AM107" s="39">
        <f t="shared" si="30"/>
        <v>18159.356538000004</v>
      </c>
      <c r="AN107" s="39">
        <f t="shared" si="30"/>
        <v>14999.910433999914</v>
      </c>
      <c r="AO107" s="39">
        <f t="shared" si="30"/>
        <v>23409.211325999968</v>
      </c>
      <c r="AP107" s="39">
        <v>15129.421842999996</v>
      </c>
      <c r="AQ107" s="39">
        <v>15972.029670000009</v>
      </c>
      <c r="AR107" s="39">
        <v>18584.158999999974</v>
      </c>
      <c r="AS107" s="39">
        <v>26257.175999999999</v>
      </c>
      <c r="AT107" s="39">
        <v>17416.658000000029</v>
      </c>
      <c r="AU107" s="39">
        <v>11749.254999999976</v>
      </c>
    </row>
    <row r="108" spans="1:47">
      <c r="A108" s="54" t="s">
        <v>8</v>
      </c>
      <c r="B108" s="39">
        <f t="shared" si="30"/>
        <v>26343.167696999859</v>
      </c>
      <c r="C108" s="39">
        <f t="shared" si="30"/>
        <v>28435.164269670153</v>
      </c>
      <c r="D108" s="39">
        <f t="shared" si="30"/>
        <v>28856.63503262584</v>
      </c>
      <c r="E108" s="39">
        <f t="shared" si="30"/>
        <v>33714.592237704361</v>
      </c>
      <c r="F108" s="39">
        <f t="shared" si="30"/>
        <v>27179.867490169974</v>
      </c>
      <c r="G108" s="39">
        <f t="shared" si="30"/>
        <v>28391.411360829989</v>
      </c>
      <c r="H108" s="39">
        <f t="shared" si="30"/>
        <v>27883.167958999948</v>
      </c>
      <c r="I108" s="39">
        <f t="shared" si="30"/>
        <v>30591.932248950732</v>
      </c>
      <c r="J108" s="39">
        <f t="shared" si="30"/>
        <v>26777.945994598806</v>
      </c>
      <c r="K108" s="39">
        <f t="shared" si="30"/>
        <v>32054.74936665349</v>
      </c>
      <c r="L108" s="39">
        <f t="shared" si="30"/>
        <v>32878.099569747777</v>
      </c>
      <c r="M108" s="39">
        <f t="shared" si="30"/>
        <v>38050.656920647838</v>
      </c>
      <c r="N108" s="39">
        <f t="shared" si="30"/>
        <v>28001.700390004764</v>
      </c>
      <c r="O108" s="39">
        <f t="shared" si="30"/>
        <v>30926.671637526772</v>
      </c>
      <c r="P108" s="39">
        <f t="shared" si="30"/>
        <v>33185.25009163667</v>
      </c>
      <c r="Q108" s="39">
        <f t="shared" si="30"/>
        <v>34651.214058840989</v>
      </c>
      <c r="R108" s="39">
        <f t="shared" si="30"/>
        <v>27092.829079392439</v>
      </c>
      <c r="S108" s="39">
        <f t="shared" si="30"/>
        <v>26359.966972237849</v>
      </c>
      <c r="T108" s="39">
        <f t="shared" si="30"/>
        <v>28915.295991151168</v>
      </c>
      <c r="U108" s="39">
        <f t="shared" si="30"/>
        <v>14732.982799214024</v>
      </c>
      <c r="V108" s="39">
        <f t="shared" si="30"/>
        <v>21737.401936999988</v>
      </c>
      <c r="W108" s="39">
        <f t="shared" si="30"/>
        <v>21756.15370399988</v>
      </c>
      <c r="X108" s="39">
        <f t="shared" si="30"/>
        <v>26269.505601999917</v>
      </c>
      <c r="Y108" s="39">
        <f t="shared" si="30"/>
        <v>32145.542474000085</v>
      </c>
      <c r="Z108" s="39">
        <f t="shared" si="30"/>
        <v>17574.897126999917</v>
      </c>
      <c r="AA108" s="39">
        <f t="shared" si="30"/>
        <v>20291.835154000109</v>
      </c>
      <c r="AB108" s="39">
        <f t="shared" si="30"/>
        <v>24512.957898999972</v>
      </c>
      <c r="AC108" s="39">
        <f t="shared" si="30"/>
        <v>28910.539003999846</v>
      </c>
      <c r="AD108" s="39">
        <f t="shared" si="30"/>
        <v>20256.118855999837</v>
      </c>
      <c r="AE108" s="39">
        <f t="shared" si="30"/>
        <v>23545.661353999967</v>
      </c>
      <c r="AF108" s="39">
        <f t="shared" si="30"/>
        <v>22140.789954999917</v>
      </c>
      <c r="AG108" s="39">
        <f t="shared" si="30"/>
        <v>27254.503859999917</v>
      </c>
      <c r="AH108" s="39">
        <f t="shared" si="30"/>
        <v>14564.139439999883</v>
      </c>
      <c r="AI108" s="39">
        <f t="shared" si="30"/>
        <v>22937.496525999883</v>
      </c>
      <c r="AJ108" s="39">
        <f t="shared" si="30"/>
        <v>22976.284756999841</v>
      </c>
      <c r="AK108" s="39">
        <f t="shared" si="30"/>
        <v>26461.232388000051</v>
      </c>
      <c r="AL108" s="39">
        <f t="shared" si="30"/>
        <v>25772.873887000049</v>
      </c>
      <c r="AM108" s="39">
        <f t="shared" si="30"/>
        <v>26911.950727999934</v>
      </c>
      <c r="AN108" s="39">
        <f t="shared" si="30"/>
        <v>24964.92187999994</v>
      </c>
      <c r="AO108" s="39">
        <f t="shared" si="30"/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</row>
    <row r="109" spans="1:47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f t="shared" ref="AD109:AO109" si="31">ROUND(AD107/AD100,3)</f>
        <v>5.8999999999999997E-2</v>
      </c>
      <c r="AE109" s="57">
        <f t="shared" si="31"/>
        <v>0.06</v>
      </c>
      <c r="AF109" s="57">
        <f t="shared" si="31"/>
        <v>0.06</v>
      </c>
      <c r="AG109" s="57">
        <f t="shared" si="31"/>
        <v>7.0999999999999994E-2</v>
      </c>
      <c r="AH109" s="57">
        <f t="shared" si="31"/>
        <v>2.1999999999999999E-2</v>
      </c>
      <c r="AI109" s="57">
        <f t="shared" si="31"/>
        <v>8.1000000000000003E-2</v>
      </c>
      <c r="AJ109" s="57">
        <f t="shared" si="31"/>
        <v>7.1999999999999995E-2</v>
      </c>
      <c r="AK109" s="57">
        <f t="shared" si="31"/>
        <v>7.8E-2</v>
      </c>
      <c r="AL109" s="57">
        <f t="shared" si="31"/>
        <v>7.8E-2</v>
      </c>
      <c r="AM109" s="57">
        <f t="shared" si="31"/>
        <v>8.6999999999999994E-2</v>
      </c>
      <c r="AN109" s="57">
        <f t="shared" si="31"/>
        <v>7.0000000000000007E-2</v>
      </c>
      <c r="AO109" s="57">
        <f t="shared" si="31"/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</row>
    <row r="110" spans="1:47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f t="shared" ref="AD110:AO110" si="32">ROUND(AD108/AD100,3)</f>
        <v>0.104</v>
      </c>
      <c r="AE110" s="57">
        <f t="shared" si="32"/>
        <v>0.111</v>
      </c>
      <c r="AF110" s="57">
        <f t="shared" si="32"/>
        <v>0.11</v>
      </c>
      <c r="AG110" s="57">
        <f t="shared" si="32"/>
        <v>0.115</v>
      </c>
      <c r="AH110" s="57">
        <f t="shared" si="32"/>
        <v>6.8000000000000005E-2</v>
      </c>
      <c r="AI110" s="57">
        <f t="shared" si="32"/>
        <v>0.13500000000000001</v>
      </c>
      <c r="AJ110" s="57">
        <f t="shared" si="32"/>
        <v>0.123</v>
      </c>
      <c r="AK110" s="57">
        <f t="shared" si="32"/>
        <v>0.127</v>
      </c>
      <c r="AL110" s="57">
        <f t="shared" si="32"/>
        <v>0.127</v>
      </c>
      <c r="AM110" s="57">
        <f t="shared" si="32"/>
        <v>0.129</v>
      </c>
      <c r="AN110" s="57">
        <f t="shared" si="32"/>
        <v>0.11600000000000001</v>
      </c>
      <c r="AO110" s="57">
        <f t="shared" si="32"/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</row>
    <row r="111" spans="1:47"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>
      <c r="B112" s="60">
        <f t="shared" ref="B112:Y112" si="33">+B100-B9</f>
        <v>0</v>
      </c>
      <c r="C112" s="60">
        <f>+C100-C9</f>
        <v>0.29310066998004913</v>
      </c>
      <c r="D112" s="60">
        <f t="shared" si="33"/>
        <v>1.9044329994358122E-2</v>
      </c>
      <c r="E112" s="60">
        <f t="shared" si="33"/>
        <v>0.31550300001981668</v>
      </c>
      <c r="F112" s="60">
        <f t="shared" si="33"/>
        <v>-0.23103700004867278</v>
      </c>
      <c r="G112" s="60">
        <f t="shared" si="33"/>
        <v>0.4624199999962002</v>
      </c>
      <c r="H112" s="60">
        <f t="shared" si="33"/>
        <v>-0.34053949997178279</v>
      </c>
      <c r="I112" s="60">
        <f t="shared" si="33"/>
        <v>-0.48248949000844732</v>
      </c>
      <c r="J112" s="60">
        <f t="shared" si="33"/>
        <v>0.39906274998793378</v>
      </c>
      <c r="K112" s="60">
        <f t="shared" si="33"/>
        <v>-0.453798110014759</v>
      </c>
      <c r="L112" s="60">
        <f t="shared" si="33"/>
        <v>0.17437535998760723</v>
      </c>
      <c r="M112" s="60">
        <f t="shared" si="33"/>
        <v>-9.3439440010115504E-2</v>
      </c>
      <c r="N112" s="60">
        <f t="shared" si="33"/>
        <v>-0.33222799911163747</v>
      </c>
      <c r="O112" s="60">
        <f t="shared" si="33"/>
        <v>-0.12858550378587097</v>
      </c>
      <c r="P112" s="60">
        <f t="shared" si="33"/>
        <v>6.341250435798429E-2</v>
      </c>
      <c r="Q112" s="60">
        <f t="shared" si="33"/>
        <v>-0.16555500266258605</v>
      </c>
      <c r="R112" s="60">
        <f t="shared" si="33"/>
        <v>0.38674900130718015</v>
      </c>
      <c r="S112" s="60">
        <f t="shared" si="33"/>
        <v>-0.6602860048005823</v>
      </c>
      <c r="T112" s="60">
        <f t="shared" si="33"/>
        <v>-0.11123299400787801</v>
      </c>
      <c r="U112" s="60">
        <f t="shared" si="33"/>
        <v>0.22926299305981956</v>
      </c>
      <c r="V112" s="60">
        <f t="shared" si="33"/>
        <v>-4.9853999982587993E-2</v>
      </c>
      <c r="W112" s="60">
        <f t="shared" si="33"/>
        <v>-0.14170599999488331</v>
      </c>
      <c r="X112" s="60">
        <f t="shared" si="33"/>
        <v>-0.19735099995159544</v>
      </c>
      <c r="Y112" s="60">
        <f t="shared" si="33"/>
        <v>0.66702000005170703</v>
      </c>
      <c r="Z112" s="60">
        <f>+Z100-Z9</f>
        <v>0.31522999997832812</v>
      </c>
      <c r="AA112" s="60">
        <f t="shared" ref="AA112:AO112" si="34">+AA100-AA9</f>
        <v>-0.47322599997278303</v>
      </c>
      <c r="AB112" s="60">
        <f t="shared" si="34"/>
        <v>-0.2866150000190828</v>
      </c>
      <c r="AC112" s="60">
        <f t="shared" si="34"/>
        <v>0.34157099999720231</v>
      </c>
      <c r="AD112" s="60">
        <f t="shared" si="34"/>
        <v>6.0720000008586794E-2</v>
      </c>
      <c r="AE112" s="60">
        <f t="shared" si="34"/>
        <v>0.40475099999457598</v>
      </c>
      <c r="AF112" s="60">
        <f t="shared" si="34"/>
        <v>-0.72433199998340569</v>
      </c>
      <c r="AG112" s="91">
        <f t="shared" si="34"/>
        <v>0.74641800002427772</v>
      </c>
      <c r="AH112" s="91">
        <f t="shared" si="34"/>
        <v>-0.228136000019731</v>
      </c>
      <c r="AI112" s="91">
        <f t="shared" si="34"/>
        <v>0.72769399994285777</v>
      </c>
      <c r="AJ112" s="91">
        <f t="shared" si="34"/>
        <v>-0.69888400001218542</v>
      </c>
      <c r="AK112" s="91">
        <f t="shared" si="34"/>
        <v>1.4135000004898757E-2</v>
      </c>
      <c r="AL112" s="91">
        <f t="shared" si="34"/>
        <v>0.10046299998066388</v>
      </c>
      <c r="AM112" s="91">
        <f t="shared" si="34"/>
        <v>-0.47383599996101111</v>
      </c>
      <c r="AN112" s="91">
        <f t="shared" si="34"/>
        <v>-6.0064000019337982E-2</v>
      </c>
      <c r="AO112" s="91">
        <f t="shared" si="34"/>
        <v>0.86096499999985099</v>
      </c>
      <c r="AP112" s="91">
        <v>1.4899999951012433E-4</v>
      </c>
      <c r="AQ112" s="91">
        <v>3.2300001475960016E-4</v>
      </c>
      <c r="AR112" s="91">
        <v>1.0000000009313226E-2</v>
      </c>
      <c r="AS112" s="91">
        <v>8.2900008419528604E-4</v>
      </c>
      <c r="AT112" s="91">
        <v>1.0000000474974513E-3</v>
      </c>
      <c r="AU112" s="91">
        <v>9.9999998928979039E-3</v>
      </c>
    </row>
    <row r="113" spans="2:47">
      <c r="B113" s="60">
        <f t="shared" ref="B113:AN113" si="35">+B104-B10</f>
        <v>-1.3096723705530167E-10</v>
      </c>
      <c r="C113" s="60">
        <f>+C104-C10</f>
        <v>-0.28543499988154508</v>
      </c>
      <c r="D113" s="60">
        <f t="shared" si="35"/>
        <v>0.47396665409905836</v>
      </c>
      <c r="E113" s="60">
        <f t="shared" si="35"/>
        <v>-3.1547653867164627E-2</v>
      </c>
      <c r="F113" s="60">
        <f t="shared" si="35"/>
        <v>-0.28439499987871386</v>
      </c>
      <c r="G113" s="60">
        <f t="shared" si="35"/>
        <v>-0.13315699997474439</v>
      </c>
      <c r="H113" s="60">
        <f t="shared" si="35"/>
        <v>-0.26616550009930506</v>
      </c>
      <c r="I113" s="60">
        <f t="shared" si="35"/>
        <v>0.42102444072952494</v>
      </c>
      <c r="J113" s="60">
        <f t="shared" si="35"/>
        <v>0.4410751088289544</v>
      </c>
      <c r="K113" s="60">
        <f t="shared" si="35"/>
        <v>0.46054750354960561</v>
      </c>
      <c r="L113" s="60">
        <f t="shared" si="35"/>
        <v>0.18913038782193325</v>
      </c>
      <c r="M113" s="60">
        <f t="shared" si="35"/>
        <v>-0.4892463821452111</v>
      </c>
      <c r="N113" s="63">
        <f t="shared" si="35"/>
        <v>-0.60675300034927204</v>
      </c>
      <c r="O113" s="63">
        <f t="shared" si="35"/>
        <v>0.87181150398100726</v>
      </c>
      <c r="P113" s="63">
        <f t="shared" si="35"/>
        <v>0.58763549104332924</v>
      </c>
      <c r="Q113" s="63">
        <f t="shared" si="35"/>
        <v>0.44507000193698332</v>
      </c>
      <c r="R113" s="60">
        <f t="shared" si="35"/>
        <v>-2.006599897868E-2</v>
      </c>
      <c r="S113" s="60">
        <f t="shared" si="35"/>
        <v>0.3155429963953793</v>
      </c>
      <c r="T113" s="60">
        <f t="shared" si="35"/>
        <v>-8.2198002142831683E-2</v>
      </c>
      <c r="U113" s="60">
        <f t="shared" si="35"/>
        <v>-0.43259099524584599</v>
      </c>
      <c r="V113" s="60">
        <f t="shared" si="35"/>
        <v>-0.47002700000302866</v>
      </c>
      <c r="W113" s="60">
        <f t="shared" si="35"/>
        <v>9.9240999901667237E-2</v>
      </c>
      <c r="X113" s="60">
        <f t="shared" si="35"/>
        <v>0.27694599993992597</v>
      </c>
      <c r="Y113" s="60">
        <f t="shared" si="35"/>
        <v>-0.36434899998130277</v>
      </c>
      <c r="Z113" s="60">
        <f t="shared" si="35"/>
        <v>0</v>
      </c>
      <c r="AA113" s="60">
        <f t="shared" si="35"/>
        <v>-0.27722799993352965</v>
      </c>
      <c r="AB113" s="60">
        <f t="shared" si="35"/>
        <v>0.47013442002935335</v>
      </c>
      <c r="AC113" s="60">
        <f t="shared" si="35"/>
        <v>-5.9957000165013596E-2</v>
      </c>
      <c r="AD113" s="60">
        <f t="shared" si="35"/>
        <v>-9.6041000040713698E-2</v>
      </c>
      <c r="AE113" s="60">
        <f t="shared" si="35"/>
        <v>0.3669299999892246</v>
      </c>
      <c r="AF113" s="60">
        <f t="shared" si="35"/>
        <v>-0.28775500008487143</v>
      </c>
      <c r="AG113" s="91">
        <f t="shared" si="35"/>
        <v>0.3620019999507349</v>
      </c>
      <c r="AH113" s="91">
        <f t="shared" si="35"/>
        <v>-0.38180499995360151</v>
      </c>
      <c r="AI113" s="91">
        <f t="shared" si="35"/>
        <v>0.79192799984593876</v>
      </c>
      <c r="AJ113" s="91">
        <f t="shared" si="35"/>
        <v>3.0163000017637387E-2</v>
      </c>
      <c r="AK113" s="91">
        <f t="shared" si="35"/>
        <v>-0.73047699988819659</v>
      </c>
      <c r="AL113" s="91">
        <f t="shared" si="35"/>
        <v>0.39868599997134879</v>
      </c>
      <c r="AM113" s="91">
        <f t="shared" si="35"/>
        <v>-0.83502999998745508</v>
      </c>
      <c r="AN113" s="91">
        <f t="shared" si="35"/>
        <v>0.12411199993221089</v>
      </c>
      <c r="AO113" s="91" t="e">
        <f>+AO104-AO10</f>
        <v>#REF!</v>
      </c>
      <c r="AP113" s="91">
        <v>8.699999307282269E-5</v>
      </c>
      <c r="AQ113" s="91">
        <v>-4.3000007281079888E-5</v>
      </c>
      <c r="AR113" s="91">
        <v>-2.0000000076834112E-3</v>
      </c>
      <c r="AS113" s="91">
        <v>-7.8679999569430947E-3</v>
      </c>
      <c r="AT113" s="91">
        <v>1.3000000006286427E-2</v>
      </c>
      <c r="AU113" s="91">
        <v>-6.9999999832361937E-3</v>
      </c>
    </row>
    <row r="114" spans="2:47">
      <c r="B114" s="60">
        <f t="shared" ref="B114:K114" si="36">+B106-B14</f>
        <v>1.1280000000078871</v>
      </c>
      <c r="C114" s="60">
        <f t="shared" si="36"/>
        <v>-7.0074999992357334E-2</v>
      </c>
      <c r="D114" s="60">
        <f t="shared" si="36"/>
        <v>-2.4934000000939704E-2</v>
      </c>
      <c r="E114" s="60">
        <f t="shared" si="36"/>
        <v>0.3246320000034757</v>
      </c>
      <c r="F114" s="60">
        <f t="shared" si="36"/>
        <v>0.15868100000807317</v>
      </c>
      <c r="G114" s="60">
        <f t="shared" si="36"/>
        <v>-8.9339999998628628E-2</v>
      </c>
      <c r="H114" s="60">
        <f>+H106-H14</f>
        <v>0.44736799999191135</v>
      </c>
      <c r="I114" s="60">
        <f t="shared" si="36"/>
        <v>0.37466600000152539</v>
      </c>
      <c r="J114" s="60">
        <f t="shared" si="36"/>
        <v>-0.34356926000509702</v>
      </c>
      <c r="K114" s="60">
        <f t="shared" si="36"/>
        <v>5.896925999695668E-2</v>
      </c>
      <c r="L114" s="60">
        <f>+L106-L14</f>
        <v>6.6429999988031341E-2</v>
      </c>
      <c r="M114" s="60">
        <f t="shared" ref="M114:O114" si="37">+M106-M14</f>
        <v>-2.9626529998495243E-2</v>
      </c>
      <c r="N114" s="63">
        <f t="shared" si="37"/>
        <v>-0.33860100291167328</v>
      </c>
      <c r="O114" s="63">
        <f t="shared" si="37"/>
        <v>0.1930485048033006</v>
      </c>
      <c r="P114" s="63">
        <f>+P106-P14</f>
        <v>0.10381750109809218</v>
      </c>
      <c r="Q114" s="63">
        <f t="shared" ref="Q114:S114" si="38">+Q106-Q14</f>
        <v>0.21696099940527347</v>
      </c>
      <c r="R114" s="60">
        <f t="shared" si="38"/>
        <v>-6.3699849852127954E-4</v>
      </c>
      <c r="S114" s="60">
        <f t="shared" si="38"/>
        <v>-0.29643600539930048</v>
      </c>
      <c r="T114" s="60">
        <f>+T106-T14</f>
        <v>0.57238100390532054</v>
      </c>
      <c r="U114" s="60">
        <f t="shared" ref="U114:W114" si="39">+U106-U14</f>
        <v>0.1449609999981476</v>
      </c>
      <c r="V114" s="60">
        <f t="shared" si="39"/>
        <v>-0.1789430000098946</v>
      </c>
      <c r="W114" s="60">
        <f t="shared" si="39"/>
        <v>-0.18137499999284046</v>
      </c>
      <c r="X114" s="60">
        <f>+X106-X14</f>
        <v>0.79677300000184914</v>
      </c>
      <c r="Y114" s="60">
        <f t="shared" ref="Y114:AA114" si="40">+Y106-Y14</f>
        <v>-0.30889899999965564</v>
      </c>
      <c r="Z114" s="60">
        <f t="shared" si="40"/>
        <v>0</v>
      </c>
      <c r="AA114" s="60">
        <f t="shared" si="40"/>
        <v>0.25217400000838097</v>
      </c>
      <c r="AB114" s="60">
        <f>+AB106-AB14</f>
        <v>-0.42946900000242749</v>
      </c>
      <c r="AC114" s="60">
        <f t="shared" ref="AC114:AE114" si="41">+AC106-AC14</f>
        <v>0.10449600000720238</v>
      </c>
      <c r="AD114" s="60">
        <f t="shared" si="41"/>
        <v>0.45062899999902584</v>
      </c>
      <c r="AE114" s="60">
        <f t="shared" si="41"/>
        <v>1.107999989471864E-3</v>
      </c>
      <c r="AF114" s="60">
        <f>+AF106-AF14</f>
        <v>-0.94185400000060326</v>
      </c>
      <c r="AG114" s="91">
        <f t="shared" ref="AG114:AI114" si="42">+AG106-AG14</f>
        <v>5.4984000009426381E-2</v>
      </c>
      <c r="AH114" s="91">
        <f t="shared" si="42"/>
        <v>0.30930300001273281</v>
      </c>
      <c r="AI114" s="91">
        <f t="shared" si="42"/>
        <v>-0.60059200000250712</v>
      </c>
      <c r="AJ114" s="91">
        <f>+AJ106-AJ14</f>
        <v>0.78669000000445521</v>
      </c>
      <c r="AK114" s="91">
        <f t="shared" ref="AK114:AM114" si="43">+AK106-AK14</f>
        <v>-4.1807000005064765E-2</v>
      </c>
      <c r="AL114" s="91">
        <f t="shared" si="43"/>
        <v>0.2225200000066252</v>
      </c>
      <c r="AM114" s="91">
        <f t="shared" si="43"/>
        <v>-0.33459599999696366</v>
      </c>
      <c r="AN114" s="91">
        <f>+AN106-AN14</f>
        <v>-0.15361400000256253</v>
      </c>
      <c r="AO114" s="91" t="e">
        <f t="shared" ref="AO114" si="44">+AO106-AO14</f>
        <v>#REF!</v>
      </c>
      <c r="AP114" s="91">
        <v>-3.9299998752539977E-4</v>
      </c>
      <c r="AQ114" s="91">
        <v>3.9000001197564416E-4</v>
      </c>
      <c r="AR114" s="91">
        <v>-1.1000000002240995E-2</v>
      </c>
      <c r="AS114" s="91">
        <v>6.4200000015262049E-3</v>
      </c>
      <c r="AT114" s="91">
        <v>7.0000000014260877E-3</v>
      </c>
      <c r="AU114" s="91">
        <v>-8.9999999909196049E-3</v>
      </c>
    </row>
    <row r="115" spans="2:47">
      <c r="B115" s="60">
        <f t="shared" ref="B115:AO115" si="45">+B100-B101-B102-B103</f>
        <v>0</v>
      </c>
      <c r="C115" s="60">
        <f t="shared" si="45"/>
        <v>1.4551915228366852E-11</v>
      </c>
      <c r="D115" s="60">
        <f t="shared" si="45"/>
        <v>0</v>
      </c>
      <c r="E115" s="60">
        <f t="shared" si="45"/>
        <v>2.9103830456733704E-11</v>
      </c>
      <c r="F115" s="60">
        <f t="shared" si="45"/>
        <v>0</v>
      </c>
      <c r="G115" s="60">
        <f t="shared" si="45"/>
        <v>0</v>
      </c>
      <c r="H115" s="60">
        <f>+H100-H101-H102-H103</f>
        <v>1.4551915228366852E-11</v>
      </c>
      <c r="I115" s="60">
        <f t="shared" si="45"/>
        <v>1.4551915228366852E-11</v>
      </c>
      <c r="J115" s="60">
        <f t="shared" si="45"/>
        <v>-1.4551915228366852E-11</v>
      </c>
      <c r="K115" s="60">
        <f t="shared" si="45"/>
        <v>0</v>
      </c>
      <c r="L115" s="60">
        <f t="shared" si="45"/>
        <v>-2.9103830456733704E-11</v>
      </c>
      <c r="M115" s="60">
        <f t="shared" si="45"/>
        <v>0</v>
      </c>
      <c r="N115" s="60">
        <f t="shared" si="45"/>
        <v>-1.4551915228366852E-11</v>
      </c>
      <c r="O115" s="60">
        <f t="shared" si="45"/>
        <v>0</v>
      </c>
      <c r="P115" s="60">
        <f t="shared" si="45"/>
        <v>-2.9103830456733704E-11</v>
      </c>
      <c r="Q115" s="60">
        <f t="shared" si="45"/>
        <v>2.9103830456733704E-11</v>
      </c>
      <c r="R115" s="60">
        <f t="shared" si="45"/>
        <v>0</v>
      </c>
      <c r="S115" s="60">
        <f t="shared" si="45"/>
        <v>1.4551915228366852E-11</v>
      </c>
      <c r="T115" s="60">
        <f t="shared" si="45"/>
        <v>-1.4551915228366852E-11</v>
      </c>
      <c r="U115" s="60">
        <f t="shared" si="45"/>
        <v>0</v>
      </c>
      <c r="V115" s="60">
        <f t="shared" si="45"/>
        <v>2.9103830456733704E-11</v>
      </c>
      <c r="W115" s="60">
        <f t="shared" si="45"/>
        <v>0</v>
      </c>
      <c r="X115" s="60">
        <f t="shared" si="45"/>
        <v>1.4551915228366852E-11</v>
      </c>
      <c r="Y115" s="60">
        <f t="shared" si="45"/>
        <v>-2.9103830456733704E-11</v>
      </c>
      <c r="Z115" s="60">
        <f t="shared" si="45"/>
        <v>1.4551915228366852E-11</v>
      </c>
      <c r="AA115" s="60">
        <f t="shared" si="45"/>
        <v>2.9103830456733704E-11</v>
      </c>
      <c r="AB115" s="60">
        <f t="shared" si="45"/>
        <v>1.4551915228366852E-11</v>
      </c>
      <c r="AC115" s="60">
        <f t="shared" si="45"/>
        <v>-2.9103830456733704E-11</v>
      </c>
      <c r="AD115" s="60">
        <f t="shared" si="45"/>
        <v>0</v>
      </c>
      <c r="AE115" s="60">
        <f t="shared" si="45"/>
        <v>0</v>
      </c>
      <c r="AF115" s="60">
        <f t="shared" si="45"/>
        <v>0</v>
      </c>
      <c r="AG115" s="91">
        <f t="shared" si="45"/>
        <v>0</v>
      </c>
      <c r="AH115" s="91">
        <f t="shared" si="45"/>
        <v>0</v>
      </c>
      <c r="AI115" s="91">
        <f t="shared" si="45"/>
        <v>0</v>
      </c>
      <c r="AJ115" s="91">
        <f t="shared" si="45"/>
        <v>0</v>
      </c>
      <c r="AK115" s="91">
        <f t="shared" si="45"/>
        <v>0</v>
      </c>
      <c r="AL115" s="91">
        <f t="shared" si="45"/>
        <v>0</v>
      </c>
      <c r="AM115" s="91">
        <f t="shared" si="45"/>
        <v>0</v>
      </c>
      <c r="AN115" s="91">
        <f t="shared" si="45"/>
        <v>0</v>
      </c>
      <c r="AO115" s="91">
        <f t="shared" si="45"/>
        <v>0</v>
      </c>
      <c r="AP115" s="91">
        <v>0</v>
      </c>
      <c r="AQ115" s="91">
        <v>0</v>
      </c>
      <c r="AR115" s="91">
        <v>0</v>
      </c>
      <c r="AS115" s="91">
        <v>0</v>
      </c>
      <c r="AT115" s="91">
        <v>0</v>
      </c>
      <c r="AU115" s="91">
        <v>0</v>
      </c>
    </row>
    <row r="116" spans="2:47">
      <c r="Z116" s="64"/>
      <c r="AA116" s="64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>
        <v>0</v>
      </c>
      <c r="AR116" s="91">
        <v>0</v>
      </c>
      <c r="AS116" s="91">
        <v>0</v>
      </c>
      <c r="AT116" s="91">
        <v>0</v>
      </c>
      <c r="AU116" s="91">
        <v>0</v>
      </c>
    </row>
  </sheetData>
  <conditionalFormatting sqref="AG112:AU116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97" man="1"/>
    <brk id="30" max="97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O111"/>
  <sheetViews>
    <sheetView showGridLines="0" zoomScale="60" zoomScaleNormal="60" zoomScaleSheetLayoutView="30" workbookViewId="0">
      <pane ySplit="6" topLeftCell="A7" activePane="bottomLeft" state="frozen"/>
      <selection pane="bottomLeft"/>
    </sheetView>
  </sheetViews>
  <sheetFormatPr baseColWidth="10" defaultColWidth="11" defaultRowHeight="14.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5" width="12.08203125" style="92" customWidth="1"/>
    <col min="16" max="16384" width="11" style="31"/>
  </cols>
  <sheetData>
    <row r="1" spans="1:15" ht="18">
      <c r="A1" s="83" t="s">
        <v>21</v>
      </c>
    </row>
    <row r="2" spans="1:15">
      <c r="A2" s="70"/>
    </row>
    <row r="3" spans="1:15" ht="36">
      <c r="A3" s="88" t="s">
        <v>186</v>
      </c>
    </row>
    <row r="4" spans="1:15">
      <c r="A4" s="33" t="s">
        <v>87</v>
      </c>
    </row>
    <row r="5" spans="1:15">
      <c r="A5" s="33"/>
      <c r="B5" s="96"/>
    </row>
    <row r="6" spans="1:15">
      <c r="B6" s="90">
        <v>2012</v>
      </c>
      <c r="C6" s="90">
        <v>2013</v>
      </c>
      <c r="D6" s="90">
        <v>2014</v>
      </c>
      <c r="E6" s="90">
        <v>2015</v>
      </c>
      <c r="F6" s="90">
        <v>2016</v>
      </c>
      <c r="G6" s="90">
        <v>2017</v>
      </c>
      <c r="H6" s="90">
        <v>2018</v>
      </c>
      <c r="I6" s="90">
        <v>2019</v>
      </c>
      <c r="J6" s="90">
        <v>2020</v>
      </c>
      <c r="K6" s="90">
        <v>2021</v>
      </c>
      <c r="L6" s="90">
        <v>2022</v>
      </c>
      <c r="M6" s="90">
        <v>2023</v>
      </c>
      <c r="N6" s="90">
        <v>2024</v>
      </c>
      <c r="O6" s="90">
        <v>2025</v>
      </c>
    </row>
    <row r="7" spans="1:15">
      <c r="O7" s="31"/>
    </row>
    <row r="8" spans="1:15">
      <c r="A8" s="68"/>
      <c r="O8" s="31"/>
    </row>
    <row r="9" spans="1:15" s="34" customFormat="1">
      <c r="A9" s="44" t="s">
        <v>189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1542089.858</v>
      </c>
      <c r="O9" s="30">
        <v>1110163.48</v>
      </c>
    </row>
    <row r="10" spans="1:15">
      <c r="A10" s="71" t="s">
        <v>74</v>
      </c>
      <c r="B10" s="30">
        <v>-534628.91964099999</v>
      </c>
      <c r="C10" s="30">
        <v>-530195</v>
      </c>
      <c r="D10" s="30">
        <v>-720759</v>
      </c>
      <c r="E10" s="30">
        <v>-728349.94202063489</v>
      </c>
      <c r="F10" s="30">
        <v>-671565</v>
      </c>
      <c r="G10" s="30">
        <v>-696329</v>
      </c>
      <c r="H10" s="30">
        <v>-659449</v>
      </c>
      <c r="I10" s="30">
        <v>-703613</v>
      </c>
      <c r="J10" s="30">
        <v>-652253</v>
      </c>
      <c r="K10" s="30">
        <v>-742026.08193999995</v>
      </c>
      <c r="L10" s="72">
        <v>-889903.65837999992</v>
      </c>
      <c r="M10" s="72">
        <v>-1098947.1138229999</v>
      </c>
      <c r="N10" s="72">
        <v>-1317806.5380480001</v>
      </c>
      <c r="O10" s="72">
        <v>-962536.61899999995</v>
      </c>
    </row>
    <row r="11" spans="1:15" s="34" customFormat="1">
      <c r="A11" s="86" t="s">
        <v>154</v>
      </c>
      <c r="B11" s="76">
        <v>146562.14953300002</v>
      </c>
      <c r="C11" s="76">
        <v>142093</v>
      </c>
      <c r="D11" s="76">
        <v>157696</v>
      </c>
      <c r="E11" s="76">
        <v>162773.05797936523</v>
      </c>
      <c r="F11" s="76">
        <v>144594</v>
      </c>
      <c r="G11" s="76">
        <v>145212</v>
      </c>
      <c r="H11" s="76">
        <v>140693</v>
      </c>
      <c r="I11" s="76">
        <v>142937</v>
      </c>
      <c r="J11" s="76">
        <v>128203</v>
      </c>
      <c r="K11" s="76">
        <v>155171.91806</v>
      </c>
      <c r="L11" s="87">
        <v>178208.48379099989</v>
      </c>
      <c r="M11" s="87">
        <v>201210.47817700004</v>
      </c>
      <c r="N11" s="87">
        <v>224283.31995200005</v>
      </c>
      <c r="O11" s="87">
        <v>147626.861</v>
      </c>
    </row>
    <row r="12" spans="1:15" ht="10.5" customHeight="1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44" t="s">
        <v>190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3061.2509999999997</v>
      </c>
      <c r="O13" s="30">
        <v>1566.48</v>
      </c>
    </row>
    <row r="14" spans="1:15">
      <c r="A14" s="49" t="s">
        <v>76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-133749.08014900002</v>
      </c>
      <c r="O14" s="30">
        <v>-105902.93799999999</v>
      </c>
    </row>
    <row r="15" spans="1:15">
      <c r="A15" s="44" t="s">
        <v>51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17049.236000000001</v>
      </c>
      <c r="O15" s="30">
        <v>11936.9</v>
      </c>
    </row>
    <row r="16" spans="1:15">
      <c r="A16" s="50" t="s">
        <v>155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-45719.195</v>
      </c>
      <c r="O16" s="30">
        <v>-35474.095999999998</v>
      </c>
    </row>
    <row r="17" spans="1:15">
      <c r="A17" s="50" t="s">
        <v>191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-2590.0349999999999</v>
      </c>
      <c r="O17" s="30">
        <v>-1792.4780000000001</v>
      </c>
    </row>
    <row r="18" spans="1:15">
      <c r="A18" s="51" t="s">
        <v>78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186.76</v>
      </c>
      <c r="O18" s="30">
        <v>1859.8030000000001</v>
      </c>
    </row>
    <row r="19" spans="1:15" ht="13.5" customHeight="1">
      <c r="A19" s="73" t="s">
        <v>208</v>
      </c>
      <c r="B19" s="72">
        <v>-11055.618831280803</v>
      </c>
      <c r="C19" s="72">
        <v>-9861</v>
      </c>
      <c r="D19" s="72">
        <v>-5086</v>
      </c>
      <c r="E19" s="72">
        <v>-10150</v>
      </c>
      <c r="F19" s="72">
        <v>-14458</v>
      </c>
      <c r="G19" s="72">
        <v>-10678</v>
      </c>
      <c r="H19" s="72">
        <v>-10263</v>
      </c>
      <c r="I19" s="72">
        <v>-14430</v>
      </c>
      <c r="J19" s="72">
        <v>-28994</v>
      </c>
      <c r="K19" s="72">
        <v>-9443</v>
      </c>
      <c r="L19" s="72">
        <v>-10512.647000000001</v>
      </c>
      <c r="M19" s="72">
        <v>-13662.933999999999</v>
      </c>
      <c r="N19" s="72">
        <v>-9879.1869999999999</v>
      </c>
      <c r="O19" s="72">
        <v>-7242.027</v>
      </c>
    </row>
    <row r="20" spans="1:15">
      <c r="A20" s="38" t="s">
        <v>80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-171369.853</v>
      </c>
      <c r="O20" s="39">
        <v>-134842.47500000001</v>
      </c>
    </row>
    <row r="21" spans="1:15">
      <c r="A21" s="50" t="s">
        <v>192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52705.86</v>
      </c>
      <c r="O21" s="30">
        <v>12784.386</v>
      </c>
    </row>
    <row r="22" spans="1:15" s="34" customFormat="1" ht="21" customHeight="1">
      <c r="A22" s="73" t="s">
        <v>193</v>
      </c>
      <c r="B22" s="30">
        <v>-19448.042824</v>
      </c>
      <c r="C22" s="30">
        <v>-19214</v>
      </c>
      <c r="D22" s="30">
        <v>-29163</v>
      </c>
      <c r="E22" s="30">
        <v>-35554</v>
      </c>
      <c r="F22" s="30">
        <v>-13348</v>
      </c>
      <c r="G22" s="30">
        <v>-6964</v>
      </c>
      <c r="H22" s="30">
        <v>-28713</v>
      </c>
      <c r="I22" s="30">
        <v>-35808</v>
      </c>
      <c r="J22" s="30">
        <v>-8856</v>
      </c>
      <c r="K22" s="30">
        <v>-29335</v>
      </c>
      <c r="L22" s="72">
        <v>-17942.687999999998</v>
      </c>
      <c r="M22" s="72">
        <v>-15925.081</v>
      </c>
      <c r="N22" s="72">
        <v>-19979.121999999999</v>
      </c>
      <c r="O22" s="72">
        <v>-6958.2110000000002</v>
      </c>
    </row>
    <row r="23" spans="1:15">
      <c r="A23" s="38" t="s">
        <v>194</v>
      </c>
      <c r="B23" s="76">
        <v>48939.549814719197</v>
      </c>
      <c r="C23" s="76">
        <v>69735</v>
      </c>
      <c r="D23" s="76">
        <v>51436</v>
      </c>
      <c r="E23" s="76">
        <v>47545</v>
      </c>
      <c r="F23" s="76">
        <v>31927</v>
      </c>
      <c r="G23" s="76">
        <v>70032</v>
      </c>
      <c r="H23" s="76">
        <v>11118</v>
      </c>
      <c r="I23" s="76">
        <v>24480</v>
      </c>
      <c r="J23" s="76">
        <v>1774</v>
      </c>
      <c r="K23" s="76">
        <v>36343</v>
      </c>
      <c r="L23" s="39">
        <v>36766.315000000002</v>
      </c>
      <c r="M23" s="39">
        <v>38718.853000000003</v>
      </c>
      <c r="N23" s="39">
        <v>32726.737999999998</v>
      </c>
      <c r="O23" s="39">
        <v>5826.1750000000002</v>
      </c>
    </row>
    <row r="24" spans="1:15" s="34" customFormat="1">
      <c r="A24" s="73" t="s">
        <v>195</v>
      </c>
      <c r="B24" s="72">
        <v>3349.9657147191988</v>
      </c>
      <c r="C24" s="72">
        <v>3304</v>
      </c>
      <c r="D24" s="72">
        <v>3897</v>
      </c>
      <c r="E24" s="72">
        <v>4694</v>
      </c>
      <c r="F24" s="72">
        <v>5531</v>
      </c>
      <c r="G24" s="72">
        <v>5136</v>
      </c>
      <c r="H24" s="72">
        <v>432</v>
      </c>
      <c r="I24" s="72">
        <v>1373</v>
      </c>
      <c r="J24" s="72">
        <v>1314</v>
      </c>
      <c r="K24" s="72">
        <v>1478</v>
      </c>
      <c r="L24" s="72">
        <v>1264.675</v>
      </c>
      <c r="M24" s="72">
        <v>567.98099999999999</v>
      </c>
      <c r="N24" s="72">
        <v>825.99099999999999</v>
      </c>
      <c r="O24" s="72">
        <v>199.12700000000001</v>
      </c>
    </row>
    <row r="25" spans="1:15" ht="29">
      <c r="A25" s="84" t="s">
        <v>196</v>
      </c>
      <c r="B25" s="85">
        <v>45589.5841</v>
      </c>
      <c r="C25" s="85">
        <v>66431</v>
      </c>
      <c r="D25" s="85">
        <v>47539</v>
      </c>
      <c r="E25" s="85">
        <v>42851</v>
      </c>
      <c r="F25" s="85">
        <v>26396</v>
      </c>
      <c r="G25" s="85">
        <v>64896</v>
      </c>
      <c r="H25" s="85">
        <v>10685</v>
      </c>
      <c r="I25" s="85">
        <v>23107</v>
      </c>
      <c r="J25" s="85">
        <v>460</v>
      </c>
      <c r="K25" s="85">
        <v>34864</v>
      </c>
      <c r="L25" s="85">
        <v>35501.64</v>
      </c>
      <c r="M25" s="85">
        <v>38150.872000000003</v>
      </c>
      <c r="N25" s="85">
        <v>31900.747000000003</v>
      </c>
      <c r="O25" s="85">
        <v>5627.0479999999998</v>
      </c>
    </row>
    <row r="26" spans="1:15">
      <c r="B26" s="52"/>
      <c r="C26" s="52"/>
      <c r="D26" s="52"/>
      <c r="O26" s="31"/>
    </row>
    <row r="27" spans="1:15">
      <c r="B27" s="52"/>
      <c r="C27" s="52"/>
      <c r="D27" s="52"/>
      <c r="O27" s="31"/>
    </row>
    <row r="28" spans="1:15" ht="8.4" customHeight="1">
      <c r="A28" s="53"/>
      <c r="D28" s="48"/>
      <c r="O28" s="31"/>
    </row>
    <row r="29" spans="1:15" ht="18">
      <c r="A29" s="88" t="s">
        <v>188</v>
      </c>
      <c r="D29" s="48"/>
      <c r="O29" s="31"/>
    </row>
    <row r="30" spans="1:15" ht="15.5">
      <c r="A30" s="43" t="s">
        <v>87</v>
      </c>
      <c r="D30" s="48"/>
      <c r="O30" s="31"/>
    </row>
    <row r="31" spans="1:15" ht="15.5">
      <c r="A31" s="43" t="s">
        <v>72</v>
      </c>
      <c r="D31" s="48"/>
      <c r="O31" s="31"/>
    </row>
    <row r="32" spans="1:15">
      <c r="B32" s="90">
        <v>2012</v>
      </c>
      <c r="C32" s="90">
        <v>2013</v>
      </c>
      <c r="D32" s="90">
        <v>2014</v>
      </c>
      <c r="E32" s="90">
        <v>2015</v>
      </c>
      <c r="F32" s="90">
        <v>2016</v>
      </c>
      <c r="G32" s="90">
        <v>2017</v>
      </c>
      <c r="H32" s="90">
        <v>2018</v>
      </c>
      <c r="I32" s="90">
        <v>2019</v>
      </c>
      <c r="J32" s="90">
        <v>2020</v>
      </c>
      <c r="K32" s="90">
        <v>2021</v>
      </c>
      <c r="L32" s="90">
        <v>2022</v>
      </c>
      <c r="M32" s="90">
        <v>2023</v>
      </c>
      <c r="N32" s="90">
        <v>2024</v>
      </c>
      <c r="O32" s="90">
        <v>2025</v>
      </c>
    </row>
    <row r="33" spans="1:15">
      <c r="A33" s="34" t="s">
        <v>166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>
      <c r="A34" s="54" t="s">
        <v>0</v>
      </c>
      <c r="B34" s="39">
        <v>330305.28610399994</v>
      </c>
      <c r="C34" s="39">
        <v>325263.86369099998</v>
      </c>
      <c r="D34" s="39">
        <v>342034.81390000001</v>
      </c>
      <c r="E34" s="39">
        <v>394791.17696199997</v>
      </c>
      <c r="F34" s="39">
        <v>391756.35372199991</v>
      </c>
      <c r="G34" s="39">
        <v>397667.55432200013</v>
      </c>
      <c r="H34" s="39">
        <v>398308.94668899995</v>
      </c>
      <c r="I34" s="39">
        <v>437200.21929799998</v>
      </c>
      <c r="J34" s="39">
        <v>423601.55522099987</v>
      </c>
      <c r="K34" s="39">
        <v>537624.64379200002</v>
      </c>
      <c r="L34" s="39">
        <v>622742.06449600006</v>
      </c>
      <c r="M34" s="39">
        <v>751248.42481599993</v>
      </c>
      <c r="N34" s="39">
        <v>872963.13376300002</v>
      </c>
      <c r="O34" s="39">
        <v>658191.880825</v>
      </c>
    </row>
    <row r="35" spans="1:15">
      <c r="A35" s="40" t="s">
        <v>169</v>
      </c>
      <c r="B35" s="30">
        <v>132551.38663600001</v>
      </c>
      <c r="C35" s="30">
        <v>124666.359203</v>
      </c>
      <c r="D35" s="30">
        <v>113464.58103299998</v>
      </c>
      <c r="E35" s="30">
        <v>127713.19092999998</v>
      </c>
      <c r="F35" s="30">
        <v>137530.88054100002</v>
      </c>
      <c r="G35" s="30">
        <v>143481.39836300001</v>
      </c>
      <c r="H35" s="30">
        <v>127479.99348</v>
      </c>
      <c r="I35" s="30">
        <v>132759.87218099998</v>
      </c>
      <c r="J35" s="30">
        <v>123442.67476399997</v>
      </c>
      <c r="K35" s="30">
        <v>135027.69053800002</v>
      </c>
      <c r="L35" s="30">
        <v>160297.48714700001</v>
      </c>
      <c r="M35" s="30">
        <v>176692.41834799998</v>
      </c>
      <c r="N35" s="30">
        <v>206729.58783999999</v>
      </c>
      <c r="O35" s="30">
        <v>142985.69765700001</v>
      </c>
    </row>
    <row r="36" spans="1:15">
      <c r="A36" s="40" t="s">
        <v>170</v>
      </c>
      <c r="B36" s="30">
        <v>197753.89946799999</v>
      </c>
      <c r="C36" s="30">
        <v>200597.50448799998</v>
      </c>
      <c r="D36" s="30">
        <v>228570.23286700001</v>
      </c>
      <c r="E36" s="30">
        <v>267077.98603199993</v>
      </c>
      <c r="F36" s="30">
        <v>254225.47318099995</v>
      </c>
      <c r="G36" s="30">
        <v>254186.15595900005</v>
      </c>
      <c r="H36" s="30">
        <v>270828.953209</v>
      </c>
      <c r="I36" s="30">
        <v>84884.122380760033</v>
      </c>
      <c r="J36" s="30">
        <v>70455.147523088672</v>
      </c>
      <c r="K36" s="30">
        <v>81919.291194599034</v>
      </c>
      <c r="L36" s="30">
        <v>116914.5743887593</v>
      </c>
      <c r="M36" s="30">
        <v>112624.49772512959</v>
      </c>
      <c r="N36" s="30">
        <v>136781.88347299999</v>
      </c>
      <c r="O36" s="30">
        <v>105517.77993600001</v>
      </c>
    </row>
    <row r="37" spans="1:15" ht="17.25" customHeight="1">
      <c r="A37" s="40" t="s">
        <v>207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219556.22473623999</v>
      </c>
      <c r="J37" s="30">
        <v>229703.73293391132</v>
      </c>
      <c r="K37" s="30">
        <v>320677.66205940093</v>
      </c>
      <c r="L37" s="30">
        <v>345530.0029602407</v>
      </c>
      <c r="M37" s="30">
        <v>461931.50874287041</v>
      </c>
      <c r="N37" s="30">
        <v>529451.66244999995</v>
      </c>
      <c r="O37" s="30">
        <v>409688.40323199995</v>
      </c>
    </row>
    <row r="38" spans="1:15">
      <c r="A38" s="55" t="s">
        <v>74</v>
      </c>
      <c r="B38" s="30">
        <v>-248460.4695319999</v>
      </c>
      <c r="C38" s="30">
        <v>-246152.86138599983</v>
      </c>
      <c r="D38" s="30">
        <v>-264493.5227739999</v>
      </c>
      <c r="E38" s="30">
        <v>-306630.316338</v>
      </c>
      <c r="F38" s="30">
        <v>-301815.49014000001</v>
      </c>
      <c r="G38" s="30">
        <v>-302556.62865800015</v>
      </c>
      <c r="H38" s="30">
        <v>-309503.0490755802</v>
      </c>
      <c r="I38" s="30">
        <v>-347979.30434000015</v>
      </c>
      <c r="J38" s="30">
        <v>-348199.80021499994</v>
      </c>
      <c r="K38" s="30">
        <v>-441234.11136400007</v>
      </c>
      <c r="L38" s="30">
        <v>-517438.61454899999</v>
      </c>
      <c r="M38" s="30">
        <v>-635831.55253599992</v>
      </c>
      <c r="N38" s="30">
        <v>-744796.49088900001</v>
      </c>
      <c r="O38" s="30">
        <v>-569622.66998599994</v>
      </c>
    </row>
    <row r="39" spans="1:15">
      <c r="A39" s="77" t="s">
        <v>154</v>
      </c>
      <c r="B39" s="76">
        <v>81844.816572000069</v>
      </c>
      <c r="C39" s="76">
        <v>79111.002305000147</v>
      </c>
      <c r="D39" s="76">
        <v>77541.291126000084</v>
      </c>
      <c r="E39" s="76">
        <v>88160.860623999935</v>
      </c>
      <c r="F39" s="76">
        <v>89940.863581999918</v>
      </c>
      <c r="G39" s="76">
        <v>95110.925663999951</v>
      </c>
      <c r="H39" s="76">
        <v>88805.897613419816</v>
      </c>
      <c r="I39" s="76">
        <v>89220.914957999892</v>
      </c>
      <c r="J39" s="76">
        <v>75401.755005999978</v>
      </c>
      <c r="K39" s="76">
        <v>96390.532427999904</v>
      </c>
      <c r="L39" s="76">
        <v>105303.44994699994</v>
      </c>
      <c r="M39" s="76">
        <v>115416.87228000007</v>
      </c>
      <c r="N39" s="76">
        <v>128166.64287400001</v>
      </c>
      <c r="O39" s="76">
        <v>88569.210839000036</v>
      </c>
    </row>
    <row r="40" spans="1:15">
      <c r="A40" s="74" t="s">
        <v>76</v>
      </c>
      <c r="B40" s="72">
        <v>-29948.727104999991</v>
      </c>
      <c r="C40" s="72">
        <v>-29936.432100000002</v>
      </c>
      <c r="D40" s="72">
        <v>-32530.263953000016</v>
      </c>
      <c r="E40" s="72">
        <v>-37399.109041000011</v>
      </c>
      <c r="F40" s="72">
        <v>-41252.101879000009</v>
      </c>
      <c r="G40" s="72">
        <v>-44938.266941999995</v>
      </c>
      <c r="H40" s="72">
        <v>-45735.533664999988</v>
      </c>
      <c r="I40" s="72">
        <v>-47659.824503000003</v>
      </c>
      <c r="J40" s="72">
        <v>-40806.003765999994</v>
      </c>
      <c r="K40" s="72">
        <v>-45020.471087999991</v>
      </c>
      <c r="L40" s="72">
        <v>-56812.723176</v>
      </c>
      <c r="M40" s="72">
        <v>-72456.637998000006</v>
      </c>
      <c r="N40" s="72">
        <v>-78316.509442999988</v>
      </c>
      <c r="O40" s="72">
        <v>-62618.930638999998</v>
      </c>
    </row>
    <row r="41" spans="1:15">
      <c r="A41" s="54" t="s">
        <v>7</v>
      </c>
      <c r="B41" s="39">
        <v>51896.089467000085</v>
      </c>
      <c r="C41" s="39">
        <v>49174.570205000142</v>
      </c>
      <c r="D41" s="39">
        <v>45011.027173000075</v>
      </c>
      <c r="E41" s="39">
        <v>50761.751582999917</v>
      </c>
      <c r="F41" s="39">
        <v>48688.761702999909</v>
      </c>
      <c r="G41" s="39">
        <v>50172.658721999956</v>
      </c>
      <c r="H41" s="39">
        <v>43070.363948419828</v>
      </c>
      <c r="I41" s="39">
        <v>41561.090454999889</v>
      </c>
      <c r="J41" s="39">
        <v>34595.751239999983</v>
      </c>
      <c r="K41" s="39">
        <v>51370.061339999913</v>
      </c>
      <c r="L41" s="39">
        <v>48490.726770999943</v>
      </c>
      <c r="M41" s="39">
        <v>42960.23428200007</v>
      </c>
      <c r="N41" s="39">
        <v>49850.133431000009</v>
      </c>
      <c r="O41" s="39">
        <v>25950.280200000041</v>
      </c>
    </row>
    <row r="42" spans="1:15">
      <c r="A42" s="54" t="s">
        <v>8</v>
      </c>
      <c r="B42" s="39">
        <v>68393.579713000159</v>
      </c>
      <c r="C42" s="39">
        <v>61155</v>
      </c>
      <c r="D42" s="39">
        <v>56715.237008999997</v>
      </c>
      <c r="E42" s="39">
        <v>63335.175588999904</v>
      </c>
      <c r="F42" s="39">
        <v>62765.903402999858</v>
      </c>
      <c r="G42" s="39">
        <v>64667.553241999965</v>
      </c>
      <c r="H42" s="39">
        <v>56018.73572399978</v>
      </c>
      <c r="I42" s="39">
        <v>56880.463485999753</v>
      </c>
      <c r="J42" s="39">
        <v>52674.254453999733</v>
      </c>
      <c r="K42" s="39">
        <v>73768.503672999839</v>
      </c>
      <c r="L42" s="39">
        <v>73832.447298999992</v>
      </c>
      <c r="M42" s="39">
        <v>68993.494973999987</v>
      </c>
      <c r="N42" s="39">
        <v>77729.281886999976</v>
      </c>
      <c r="O42" s="39">
        <v>48660.753650999934</v>
      </c>
    </row>
    <row r="43" spans="1:15">
      <c r="A43" s="56" t="s">
        <v>9</v>
      </c>
      <c r="B43" s="57">
        <v>0.15711552811982574</v>
      </c>
      <c r="C43" s="57">
        <v>0.15118362564774759</v>
      </c>
      <c r="D43" s="57">
        <v>0.13159779456298226</v>
      </c>
      <c r="E43" s="57">
        <v>0.12857873869832182</v>
      </c>
      <c r="F43" s="57">
        <v>0.12428327260149728</v>
      </c>
      <c r="G43" s="57">
        <v>0.12616734298965224</v>
      </c>
      <c r="H43" s="57">
        <v>0.10813305678029174</v>
      </c>
      <c r="I43" s="57">
        <v>9.5061915846550479E-2</v>
      </c>
      <c r="J43" s="57">
        <v>8.1670501001703866E-2</v>
      </c>
      <c r="K43" s="57">
        <v>9.5550049524653707E-2</v>
      </c>
      <c r="L43" s="57">
        <v>7.7866470783926625E-2</v>
      </c>
      <c r="M43" s="57">
        <v>5.7185123938891635E-2</v>
      </c>
      <c r="N43" s="57">
        <v>5.7104511637410996E-2</v>
      </c>
      <c r="O43" s="57">
        <v>3.9426618522661022E-2</v>
      </c>
    </row>
    <row r="44" spans="1:15">
      <c r="A44" s="56" t="s">
        <v>10</v>
      </c>
      <c r="B44" s="57">
        <v>0.20706171711543772</v>
      </c>
      <c r="C44" s="57">
        <v>0.18801658230960797</v>
      </c>
      <c r="D44" s="57">
        <v>0.1658171469807799</v>
      </c>
      <c r="E44" s="57">
        <v>0.16042702898372052</v>
      </c>
      <c r="F44" s="57">
        <v>0.16021668265663946</v>
      </c>
      <c r="G44" s="57">
        <v>0.1626171221141095</v>
      </c>
      <c r="H44" s="57">
        <v>0.14064141965593172</v>
      </c>
      <c r="I44" s="57">
        <v>0.13010163530414304</v>
      </c>
      <c r="J44" s="57">
        <v>0.12434858608231197</v>
      </c>
      <c r="K44" s="57">
        <v>0.13721190894950849</v>
      </c>
      <c r="L44" s="57">
        <v>0.11856023787112301</v>
      </c>
      <c r="M44" s="57">
        <v>9.1838455422915882E-2</v>
      </c>
      <c r="N44" s="57">
        <v>8.9040738240502404E-2</v>
      </c>
      <c r="O44" s="57">
        <v>7.3930953979570363E-2</v>
      </c>
    </row>
    <row r="45" spans="1:1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>
      <c r="A46" s="59" t="s">
        <v>167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>
      <c r="A47" s="54" t="s">
        <v>0</v>
      </c>
      <c r="B47" s="39">
        <v>48532.856736999987</v>
      </c>
      <c r="C47" s="39">
        <v>48176.255586009996</v>
      </c>
      <c r="D47" s="39">
        <v>59927.901140560003</v>
      </c>
      <c r="E47" s="39">
        <v>47778.031469998903</v>
      </c>
      <c r="F47" s="39">
        <v>46606.691685995596</v>
      </c>
      <c r="G47" s="39">
        <v>80157.815785999992</v>
      </c>
      <c r="H47" s="39">
        <v>82213.235413000002</v>
      </c>
      <c r="I47" s="39">
        <v>81337.403347999993</v>
      </c>
      <c r="J47" s="39">
        <v>85016.960189999983</v>
      </c>
      <c r="K47" s="39">
        <v>82637.773826000004</v>
      </c>
      <c r="L47" s="39">
        <v>95424.440127000009</v>
      </c>
      <c r="M47" s="39">
        <v>105232.808406</v>
      </c>
      <c r="N47" s="39">
        <v>134861.44468799999</v>
      </c>
      <c r="O47" s="39">
        <v>98228.165196000002</v>
      </c>
    </row>
    <row r="48" spans="1:15">
      <c r="A48" s="40" t="s">
        <v>169</v>
      </c>
      <c r="B48" s="30">
        <v>10949.259866</v>
      </c>
      <c r="C48" s="30">
        <v>11537.479274999998</v>
      </c>
      <c r="D48" s="30">
        <v>18968.240939999996</v>
      </c>
      <c r="E48" s="30">
        <v>19062.7531734718</v>
      </c>
      <c r="F48" s="30">
        <v>15186.7405449945</v>
      </c>
      <c r="G48" s="30">
        <v>15846.759065999999</v>
      </c>
      <c r="H48" s="30">
        <v>21487.231917000005</v>
      </c>
      <c r="I48" s="30">
        <v>15696.872836999997</v>
      </c>
      <c r="J48" s="30">
        <v>17569.731868000003</v>
      </c>
      <c r="K48" s="30">
        <v>16861.717231000002</v>
      </c>
      <c r="L48" s="30">
        <v>22233.538911</v>
      </c>
      <c r="M48" s="30">
        <v>24903.427101000001</v>
      </c>
      <c r="N48" s="30">
        <v>38533.221008</v>
      </c>
      <c r="O48" s="30">
        <v>30716.527933999998</v>
      </c>
    </row>
    <row r="49" spans="1:15">
      <c r="A49" s="40" t="s">
        <v>170</v>
      </c>
      <c r="B49" s="30">
        <v>37583.596870999994</v>
      </c>
      <c r="C49" s="30">
        <v>36638.776311009999</v>
      </c>
      <c r="D49" s="30">
        <v>40959.660200560007</v>
      </c>
      <c r="E49" s="30">
        <v>28715.278296527096</v>
      </c>
      <c r="F49" s="30">
        <v>31419.951141001093</v>
      </c>
      <c r="G49" s="30">
        <v>64311.056719999993</v>
      </c>
      <c r="H49" s="30">
        <v>60726.00349599999</v>
      </c>
      <c r="I49" s="30">
        <v>65640.53051099999</v>
      </c>
      <c r="J49" s="30">
        <v>67447.228321999981</v>
      </c>
      <c r="K49" s="30">
        <v>65776.056595000002</v>
      </c>
      <c r="L49" s="30">
        <v>73190.901216000013</v>
      </c>
      <c r="M49" s="30">
        <v>80329.381305000003</v>
      </c>
      <c r="N49" s="30">
        <v>96328.223679999996</v>
      </c>
      <c r="O49" s="30">
        <v>67511.637262000004</v>
      </c>
    </row>
    <row r="50" spans="1:15">
      <c r="A50" s="40" t="s">
        <v>207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>
      <c r="A51" s="55" t="s">
        <v>74</v>
      </c>
      <c r="B51" s="30">
        <v>-42248.696114999992</v>
      </c>
      <c r="C51" s="30">
        <v>-38462.845685059307</v>
      </c>
      <c r="D51" s="30">
        <v>-48687.584544841986</v>
      </c>
      <c r="E51" s="30">
        <v>-37798.416224003406</v>
      </c>
      <c r="F51" s="30">
        <v>-37476.989818000002</v>
      </c>
      <c r="G51" s="30">
        <v>-67325.19580300001</v>
      </c>
      <c r="H51" s="30">
        <v>-68956.527419000005</v>
      </c>
      <c r="I51" s="30">
        <v>-69379.73023099998</v>
      </c>
      <c r="J51" s="30">
        <v>-68824.246022000036</v>
      </c>
      <c r="K51" s="30">
        <v>-66876.022070000006</v>
      </c>
      <c r="L51" s="30">
        <v>-76596.258148999987</v>
      </c>
      <c r="M51" s="30">
        <v>-86248.783788000001</v>
      </c>
      <c r="N51" s="30">
        <v>-110136.538414</v>
      </c>
      <c r="O51" s="30">
        <v>-81060.459734999997</v>
      </c>
    </row>
    <row r="52" spans="1:15">
      <c r="A52" s="77" t="s">
        <v>154</v>
      </c>
      <c r="B52" s="76">
        <v>6284.1606220000012</v>
      </c>
      <c r="C52" s="76">
        <v>9713.4099009506863</v>
      </c>
      <c r="D52" s="76">
        <v>11240.316595718017</v>
      </c>
      <c r="E52" s="76">
        <v>9979.6152459954956</v>
      </c>
      <c r="F52" s="76">
        <v>9129.7018679955963</v>
      </c>
      <c r="G52" s="76">
        <v>12832.619982999982</v>
      </c>
      <c r="H52" s="76">
        <v>13256.707994</v>
      </c>
      <c r="I52" s="76">
        <v>11957.673117000002</v>
      </c>
      <c r="J52" s="76">
        <v>16192.714167999964</v>
      </c>
      <c r="K52" s="76">
        <v>15761.751755999994</v>
      </c>
      <c r="L52" s="76">
        <v>18828.181978000022</v>
      </c>
      <c r="M52" s="76">
        <v>18984.02461800001</v>
      </c>
      <c r="N52" s="76">
        <v>24724.906274000001</v>
      </c>
      <c r="O52" s="76">
        <v>17167.705461000009</v>
      </c>
    </row>
    <row r="53" spans="1:15">
      <c r="A53" s="74" t="s">
        <v>76</v>
      </c>
      <c r="B53" s="72">
        <v>-5330.1761939999997</v>
      </c>
      <c r="C53" s="72">
        <v>-4555.5584030000009</v>
      </c>
      <c r="D53" s="72">
        <v>-5065.2640885300025</v>
      </c>
      <c r="E53" s="72">
        <v>-4501.8926429976</v>
      </c>
      <c r="F53" s="72">
        <v>-4672.4777169999998</v>
      </c>
      <c r="G53" s="72">
        <v>-7575.7051720000018</v>
      </c>
      <c r="H53" s="72">
        <v>-8523.9809209999985</v>
      </c>
      <c r="I53" s="72">
        <v>-8298.9765710000011</v>
      </c>
      <c r="J53" s="72">
        <v>-9338.5319190000009</v>
      </c>
      <c r="K53" s="72">
        <v>-8990.4742009999991</v>
      </c>
      <c r="L53" s="72">
        <v>-10114.253966999999</v>
      </c>
      <c r="M53" s="72">
        <v>-10670.589871</v>
      </c>
      <c r="N53" s="72">
        <v>-13643.857779</v>
      </c>
      <c r="O53" s="72">
        <v>-10678.590351000001</v>
      </c>
    </row>
    <row r="54" spans="1:15">
      <c r="A54" s="54" t="s">
        <v>7</v>
      </c>
      <c r="B54" s="39">
        <v>953.98442800000214</v>
      </c>
      <c r="C54" s="39">
        <v>5157.8514979506854</v>
      </c>
      <c r="D54" s="39">
        <v>6175.0525071880147</v>
      </c>
      <c r="E54" s="39">
        <v>5477.7226029978956</v>
      </c>
      <c r="F54" s="39">
        <v>4457.2241509955966</v>
      </c>
      <c r="G54" s="39">
        <v>5256.9148109999805</v>
      </c>
      <c r="H54" s="39">
        <v>4732.7270730000009</v>
      </c>
      <c r="I54" s="39">
        <v>3658.696546000001</v>
      </c>
      <c r="J54" s="39">
        <v>6854.182248999964</v>
      </c>
      <c r="K54" s="39">
        <v>6771.2775549999951</v>
      </c>
      <c r="L54" s="39">
        <v>8713.92801100002</v>
      </c>
      <c r="M54" s="39">
        <v>8313.4347470000102</v>
      </c>
      <c r="N54" s="39">
        <v>11081.048495000001</v>
      </c>
      <c r="O54" s="39">
        <v>6489.1151100000079</v>
      </c>
    </row>
    <row r="55" spans="1:15">
      <c r="A55" s="54" t="s">
        <v>8</v>
      </c>
      <c r="B55" s="39">
        <v>7181.9933119999996</v>
      </c>
      <c r="C55" s="39">
        <v>12938.772051950691</v>
      </c>
      <c r="D55" s="39">
        <v>15212.503353188011</v>
      </c>
      <c r="E55" s="39">
        <v>7646.2699570092864</v>
      </c>
      <c r="F55" s="39">
        <v>6826.6669259955961</v>
      </c>
      <c r="G55" s="39">
        <v>10116.867512999977</v>
      </c>
      <c r="H55" s="39">
        <v>10126.772075000001</v>
      </c>
      <c r="I55" s="39">
        <v>7792.6006980000147</v>
      </c>
      <c r="J55" s="39">
        <v>10965.770528999958</v>
      </c>
      <c r="K55" s="39">
        <v>10444.715466000007</v>
      </c>
      <c r="L55" s="39">
        <v>12902.642901000007</v>
      </c>
      <c r="M55" s="39">
        <v>13002.866781000001</v>
      </c>
      <c r="N55" s="39">
        <v>16431.492207999996</v>
      </c>
      <c r="O55" s="39">
        <v>10010.786885000016</v>
      </c>
    </row>
    <row r="56" spans="1:15">
      <c r="A56" s="56" t="s">
        <v>9</v>
      </c>
      <c r="B56" s="57">
        <v>1.9656465581032099E-2</v>
      </c>
      <c r="C56" s="57">
        <v>0.10706210840197561</v>
      </c>
      <c r="D56" s="57">
        <v>0.10304136119675743</v>
      </c>
      <c r="E56" s="57">
        <v>0.11464939920008013</v>
      </c>
      <c r="F56" s="57">
        <v>9.5634853918088888E-2</v>
      </c>
      <c r="G56" s="57">
        <v>6.5582061580052808E-2</v>
      </c>
      <c r="H56" s="57">
        <v>5.7566486092233714E-2</v>
      </c>
      <c r="I56" s="57">
        <v>4.498172298845541E-2</v>
      </c>
      <c r="J56" s="57">
        <v>8.0621351712433717E-2</v>
      </c>
      <c r="K56" s="57">
        <v>8.1939254187285163E-2</v>
      </c>
      <c r="L56" s="57">
        <v>9.13175702095049E-2</v>
      </c>
      <c r="M56" s="57">
        <v>7.9000407505289083E-2</v>
      </c>
      <c r="N56" s="57">
        <v>8.2166170773536107E-2</v>
      </c>
      <c r="O56" s="57">
        <v>6.6061654486286328E-2</v>
      </c>
    </row>
    <row r="57" spans="1:15">
      <c r="A57" s="56" t="s">
        <v>10</v>
      </c>
      <c r="B57" s="57">
        <v>0.14798208460959325</v>
      </c>
      <c r="C57" s="57">
        <v>0.26857155863537074</v>
      </c>
      <c r="D57" s="57">
        <v>0.25384675691390074</v>
      </c>
      <c r="E57" s="57">
        <v>0.16003735863020188</v>
      </c>
      <c r="F57" s="57">
        <v>0.14647396498316306</v>
      </c>
      <c r="G57" s="57">
        <v>0.12621186610185733</v>
      </c>
      <c r="H57" s="57">
        <v>0.12317690727202181</v>
      </c>
      <c r="I57" s="57">
        <v>9.580587008242164E-2</v>
      </c>
      <c r="J57" s="57">
        <v>0.12898332879102153</v>
      </c>
      <c r="K57" s="57">
        <v>0.12639153963648797</v>
      </c>
      <c r="L57" s="57">
        <v>0.13521318944945268</v>
      </c>
      <c r="M57" s="57">
        <v>0.12356286008098805</v>
      </c>
      <c r="N57" s="57">
        <v>0.1218398056317283</v>
      </c>
      <c r="O57" s="57">
        <v>0.10191360965589603</v>
      </c>
    </row>
    <row r="58" spans="1:1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1:15">
      <c r="A59" s="59" t="s">
        <v>168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>
      <c r="A60" s="54" t="s">
        <v>0</v>
      </c>
      <c r="B60" s="39">
        <v>72488.629316000006</v>
      </c>
      <c r="C60" s="39">
        <v>81295.205327999996</v>
      </c>
      <c r="D60" s="39">
        <v>93173.171654999984</v>
      </c>
      <c r="E60" s="39">
        <v>104673.749767</v>
      </c>
      <c r="F60" s="39">
        <v>99156.744397000002</v>
      </c>
      <c r="G60" s="39">
        <v>92500.067974000005</v>
      </c>
      <c r="H60" s="39">
        <v>90941.880523999993</v>
      </c>
      <c r="I60" s="39">
        <v>68750.051775</v>
      </c>
      <c r="J60" s="39">
        <v>67698.933846</v>
      </c>
      <c r="K60" s="39">
        <v>69700.682220000002</v>
      </c>
      <c r="L60" s="39">
        <v>88795.769048999995</v>
      </c>
      <c r="M60" s="39">
        <v>114247.170833</v>
      </c>
      <c r="N60" s="39">
        <v>135917.482643</v>
      </c>
      <c r="O60" s="39">
        <v>81984.854361999998</v>
      </c>
    </row>
    <row r="61" spans="1:15">
      <c r="A61" s="40" t="s">
        <v>169</v>
      </c>
      <c r="B61" s="30">
        <v>17421.468440999997</v>
      </c>
      <c r="C61" s="30">
        <v>21592.579534999997</v>
      </c>
      <c r="D61" s="30">
        <v>21116.490605999999</v>
      </c>
      <c r="E61" s="30">
        <v>25176.593428</v>
      </c>
      <c r="F61" s="30">
        <v>26808.705461999998</v>
      </c>
      <c r="G61" s="30">
        <v>26795.888225000002</v>
      </c>
      <c r="H61" s="30">
        <v>28078.054244000006</v>
      </c>
      <c r="I61" s="30">
        <v>28285.006915000005</v>
      </c>
      <c r="J61" s="30">
        <v>32833.349975999998</v>
      </c>
      <c r="K61" s="30">
        <v>36824.989566999997</v>
      </c>
      <c r="L61" s="30">
        <v>42272.546560000003</v>
      </c>
      <c r="M61" s="30">
        <v>52567.432854999999</v>
      </c>
      <c r="N61" s="30">
        <v>62609.128352999993</v>
      </c>
      <c r="O61" s="30">
        <v>45104.907898999998</v>
      </c>
    </row>
    <row r="62" spans="1:15">
      <c r="A62" s="40" t="s">
        <v>170</v>
      </c>
      <c r="B62" s="30">
        <v>55067.160875000001</v>
      </c>
      <c r="C62" s="30">
        <v>59702.625792999999</v>
      </c>
      <c r="D62" s="30">
        <v>72056.681048999992</v>
      </c>
      <c r="E62" s="30">
        <v>79497.156338999994</v>
      </c>
      <c r="F62" s="30">
        <v>72348.03893499999</v>
      </c>
      <c r="G62" s="30">
        <v>65704.179749000003</v>
      </c>
      <c r="H62" s="30">
        <v>62863.826279999994</v>
      </c>
      <c r="I62" s="30">
        <v>40465.044859999995</v>
      </c>
      <c r="J62" s="30">
        <v>34865.583869999995</v>
      </c>
      <c r="K62" s="30">
        <v>32875.692652999998</v>
      </c>
      <c r="L62" s="30">
        <v>46523.222488999992</v>
      </c>
      <c r="M62" s="30">
        <v>61679.737977999997</v>
      </c>
      <c r="N62" s="30">
        <v>73308.354290000003</v>
      </c>
      <c r="O62" s="30">
        <v>36879.946462</v>
      </c>
    </row>
    <row r="63" spans="1:15">
      <c r="A63" s="40" t="s">
        <v>207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</row>
    <row r="64" spans="1:15">
      <c r="A64" s="55" t="s">
        <v>74</v>
      </c>
      <c r="B64" s="30">
        <v>-56620.579466999989</v>
      </c>
      <c r="C64" s="30">
        <v>-63923.352920999998</v>
      </c>
      <c r="D64" s="30">
        <v>-70457.997481539991</v>
      </c>
      <c r="E64" s="30">
        <v>-79653.969673999993</v>
      </c>
      <c r="F64" s="30">
        <v>-74671.425980999978</v>
      </c>
      <c r="G64" s="30">
        <v>-72491.911258999986</v>
      </c>
      <c r="H64" s="30">
        <v>-73653.861359999981</v>
      </c>
      <c r="I64" s="30">
        <v>-56515.523396000011</v>
      </c>
      <c r="J64" s="30">
        <v>-52238.512949999997</v>
      </c>
      <c r="K64" s="30">
        <v>-51931.269842000002</v>
      </c>
      <c r="L64" s="30">
        <v>-68331.461385000002</v>
      </c>
      <c r="M64" s="30">
        <v>-91230.069076</v>
      </c>
      <c r="N64" s="30">
        <v>-109276.23664800001</v>
      </c>
      <c r="O64" s="30">
        <v>-64397.641891999992</v>
      </c>
    </row>
    <row r="65" spans="1:15">
      <c r="A65" s="77" t="s">
        <v>154</v>
      </c>
      <c r="B65" s="76">
        <v>15868.049849000003</v>
      </c>
      <c r="C65" s="76">
        <v>17371.852407000002</v>
      </c>
      <c r="D65" s="76">
        <v>22715.174173459993</v>
      </c>
      <c r="E65" s="76">
        <v>25019.780093000001</v>
      </c>
      <c r="F65" s="76">
        <v>24485.318416000002</v>
      </c>
      <c r="G65" s="76">
        <v>20008.15671500003</v>
      </c>
      <c r="H65" s="76">
        <v>17288.019164000012</v>
      </c>
      <c r="I65" s="76">
        <v>12234.528378999988</v>
      </c>
      <c r="J65" s="76">
        <v>15460.420895999998</v>
      </c>
      <c r="K65" s="76">
        <v>17769.412377999994</v>
      </c>
      <c r="L65" s="76">
        <v>20464.307663999993</v>
      </c>
      <c r="M65" s="76">
        <v>23017.101756999997</v>
      </c>
      <c r="N65" s="76">
        <v>26641.245994999997</v>
      </c>
      <c r="O65" s="76">
        <v>17587.212470000013</v>
      </c>
    </row>
    <row r="66" spans="1:15">
      <c r="A66" s="74" t="s">
        <v>76</v>
      </c>
      <c r="B66" s="72">
        <v>-7417.0990599999986</v>
      </c>
      <c r="C66" s="72">
        <v>-7472.7834289999983</v>
      </c>
      <c r="D66" s="72">
        <v>-8127.5497539999988</v>
      </c>
      <c r="E66" s="72">
        <v>-8888.8230899999999</v>
      </c>
      <c r="F66" s="72">
        <v>-8640.7273540000006</v>
      </c>
      <c r="G66" s="72">
        <v>-8496.8571890000021</v>
      </c>
      <c r="H66" s="72">
        <v>-8171.9556490000004</v>
      </c>
      <c r="I66" s="72">
        <v>-6967.3984279999986</v>
      </c>
      <c r="J66" s="72">
        <v>-8339.551970999999</v>
      </c>
      <c r="K66" s="72">
        <v>-8233.419380000003</v>
      </c>
      <c r="L66" s="72">
        <v>-10979.976617</v>
      </c>
      <c r="M66" s="72">
        <v>-12802.970606000001</v>
      </c>
      <c r="N66" s="72">
        <v>-15553.918694</v>
      </c>
      <c r="O66" s="72">
        <v>-11831.560168</v>
      </c>
    </row>
    <row r="67" spans="1:15">
      <c r="A67" s="54" t="s">
        <v>7</v>
      </c>
      <c r="B67" s="39">
        <v>8450.9507890000041</v>
      </c>
      <c r="C67" s="39">
        <v>9899.0689780000048</v>
      </c>
      <c r="D67" s="39">
        <v>14587.624419459993</v>
      </c>
      <c r="E67" s="39">
        <v>16130.957003000001</v>
      </c>
      <c r="F67" s="39">
        <v>15844.591062000001</v>
      </c>
      <c r="G67" s="39">
        <v>11511.299526000032</v>
      </c>
      <c r="H67" s="39">
        <v>9116.0635150000126</v>
      </c>
      <c r="I67" s="39">
        <v>5267.1299509999899</v>
      </c>
      <c r="J67" s="39">
        <v>7120.8689249999989</v>
      </c>
      <c r="K67" s="39">
        <v>9535.9929979999943</v>
      </c>
      <c r="L67" s="39">
        <v>9484.3310469999942</v>
      </c>
      <c r="M67" s="39">
        <v>10214.131150999994</v>
      </c>
      <c r="N67" s="39">
        <v>11087.327300999998</v>
      </c>
      <c r="O67" s="39">
        <v>5755.6523020000122</v>
      </c>
    </row>
    <row r="68" spans="1:15">
      <c r="A68" s="54" t="s">
        <v>8</v>
      </c>
      <c r="B68" s="39">
        <v>10585.787604999998</v>
      </c>
      <c r="C68" s="39">
        <v>12194.169808000006</v>
      </c>
      <c r="D68" s="39">
        <v>17165.751200460007</v>
      </c>
      <c r="E68" s="39">
        <v>19096.248771999999</v>
      </c>
      <c r="F68" s="39">
        <v>18713.430357000016</v>
      </c>
      <c r="G68" s="39">
        <v>14088.638921000022</v>
      </c>
      <c r="H68" s="39">
        <v>11213.459519000013</v>
      </c>
      <c r="I68" s="39">
        <v>9077.7760299999936</v>
      </c>
      <c r="J68" s="39">
        <v>11100.406564000008</v>
      </c>
      <c r="K68" s="39">
        <v>12803.651741999998</v>
      </c>
      <c r="L68" s="39">
        <v>13282.656647000007</v>
      </c>
      <c r="M68" s="39">
        <v>14197.576464000007</v>
      </c>
      <c r="N68" s="39">
        <v>18943.552201999988</v>
      </c>
      <c r="O68" s="39">
        <v>11567.004731000006</v>
      </c>
    </row>
    <row r="69" spans="1:15">
      <c r="A69" s="56" t="s">
        <v>9</v>
      </c>
      <c r="B69" s="57">
        <v>0.1165831230186425</v>
      </c>
      <c r="C69" s="57">
        <v>0.12176694723951366</v>
      </c>
      <c r="D69" s="57">
        <v>0.15656464366668549</v>
      </c>
      <c r="E69" s="57">
        <v>0.15410699472319403</v>
      </c>
      <c r="F69" s="57">
        <v>0.15979337722668696</v>
      </c>
      <c r="G69" s="57">
        <v>0.12444638991222835</v>
      </c>
      <c r="H69" s="57">
        <v>0.10024054332804609</v>
      </c>
      <c r="I69" s="57">
        <v>7.6612741590913372E-2</v>
      </c>
      <c r="J69" s="57">
        <v>0.10518435845974163</v>
      </c>
      <c r="K69" s="57">
        <v>0.13681348150798622</v>
      </c>
      <c r="L69" s="57">
        <v>0.10681061889070721</v>
      </c>
      <c r="M69" s="57">
        <v>8.9403799468526265E-2</v>
      </c>
      <c r="N69" s="57">
        <v>8.1573960063120815E-2</v>
      </c>
      <c r="O69" s="57">
        <v>7.0203848586303755E-2</v>
      </c>
    </row>
    <row r="70" spans="1:15">
      <c r="A70" s="56" t="s">
        <v>10</v>
      </c>
      <c r="B70" s="57">
        <v>0.14603376701818055</v>
      </c>
      <c r="C70" s="57">
        <v>0.14999863471407021</v>
      </c>
      <c r="D70" s="57">
        <v>0.1842349132862092</v>
      </c>
      <c r="E70" s="57">
        <v>0.18243589070332877</v>
      </c>
      <c r="F70" s="57">
        <v>0.18872574398041847</v>
      </c>
      <c r="G70" s="57">
        <v>0.15230949803150487</v>
      </c>
      <c r="H70" s="57">
        <v>0.12330358086273274</v>
      </c>
      <c r="I70" s="57">
        <v>0.13204027917984784</v>
      </c>
      <c r="J70" s="57">
        <v>0.16396722863097019</v>
      </c>
      <c r="K70" s="57">
        <v>0.18369478366922071</v>
      </c>
      <c r="L70" s="57">
        <v>0.14958659392510318</v>
      </c>
      <c r="M70" s="57">
        <v>0.12427070500286799</v>
      </c>
      <c r="N70" s="57">
        <v>0.13937539037385649</v>
      </c>
      <c r="O70" s="57">
        <v>0.14108709250035964</v>
      </c>
    </row>
    <row r="71" spans="1:1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>
      <c r="A72" s="59" t="s">
        <v>173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>
      <c r="A73" s="54" t="s">
        <v>0</v>
      </c>
      <c r="B73" s="39">
        <v>229864.92466499997</v>
      </c>
      <c r="C73" s="39">
        <v>217552.08374899998</v>
      </c>
      <c r="D73" s="39">
        <v>383319.13950499997</v>
      </c>
      <c r="E73" s="39">
        <v>343879.47884499998</v>
      </c>
      <c r="F73" s="39">
        <v>278639.054688</v>
      </c>
      <c r="G73" s="39">
        <v>271215.840027</v>
      </c>
      <c r="H73" s="39">
        <v>228677.83433400001</v>
      </c>
      <c r="I73" s="39">
        <v>259262.81313600001</v>
      </c>
      <c r="J73" s="39">
        <v>204138.365552</v>
      </c>
      <c r="K73" s="39">
        <v>207235.62768999999</v>
      </c>
      <c r="L73" s="39">
        <v>267178.56007599999</v>
      </c>
      <c r="M73" s="39">
        <v>338303.165553</v>
      </c>
      <c r="N73" s="39">
        <v>411823.45496</v>
      </c>
      <c r="O73" s="39">
        <v>282253.278223</v>
      </c>
    </row>
    <row r="74" spans="1:15">
      <c r="A74" s="40" t="s">
        <v>169</v>
      </c>
      <c r="B74" s="30">
        <v>120177.13208299999</v>
      </c>
      <c r="C74" s="30">
        <v>112876.19442799999</v>
      </c>
      <c r="D74" s="30">
        <v>197930.526824</v>
      </c>
      <c r="E74" s="30">
        <v>179800.53629299998</v>
      </c>
      <c r="F74" s="30">
        <v>148053.042289</v>
      </c>
      <c r="G74" s="30">
        <v>131954.97130100001</v>
      </c>
      <c r="H74" s="30">
        <v>108460.84861599999</v>
      </c>
      <c r="I74" s="30">
        <v>141855.01532199999</v>
      </c>
      <c r="J74" s="30">
        <v>126820.31016399999</v>
      </c>
      <c r="K74" s="30">
        <v>117660.772986</v>
      </c>
      <c r="L74" s="30">
        <v>147296.81189000001</v>
      </c>
      <c r="M74" s="30">
        <v>179617.53600369999</v>
      </c>
      <c r="N74" s="30">
        <v>199788.091227</v>
      </c>
      <c r="O74" s="30">
        <v>139322.862723</v>
      </c>
    </row>
    <row r="75" spans="1:15">
      <c r="A75" s="40" t="s">
        <v>170</v>
      </c>
      <c r="B75" s="30">
        <v>109687.79258199998</v>
      </c>
      <c r="C75" s="30">
        <v>104675.88932099998</v>
      </c>
      <c r="D75" s="30">
        <v>185388.61268099997</v>
      </c>
      <c r="E75" s="30">
        <v>164078.94255199999</v>
      </c>
      <c r="F75" s="30">
        <v>130586.01239899998</v>
      </c>
      <c r="G75" s="30">
        <v>139260.86872600002</v>
      </c>
      <c r="H75" s="30">
        <v>120216.98571800001</v>
      </c>
      <c r="I75" s="30">
        <v>117407.79781400001</v>
      </c>
      <c r="J75" s="30">
        <v>77318.055387999993</v>
      </c>
      <c r="K75" s="30">
        <v>89574.854703999998</v>
      </c>
      <c r="L75" s="30">
        <v>119881.74818600004</v>
      </c>
      <c r="M75" s="30">
        <v>158685.62954930001</v>
      </c>
      <c r="N75" s="30">
        <v>212035.36373300001</v>
      </c>
      <c r="O75" s="30">
        <v>142930.4155</v>
      </c>
    </row>
    <row r="76" spans="1:15">
      <c r="A76" s="40" t="s">
        <v>207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</row>
    <row r="77" spans="1:15">
      <c r="A77" s="55" t="s">
        <v>74</v>
      </c>
      <c r="B77" s="30">
        <v>-187299.01754299988</v>
      </c>
      <c r="C77" s="30">
        <v>-181656.20270100006</v>
      </c>
      <c r="D77" s="30">
        <v>-337119.2936930001</v>
      </c>
      <c r="E77" s="30">
        <v>-304265.94202063477</v>
      </c>
      <c r="F77" s="30">
        <v>-257601.31337299995</v>
      </c>
      <c r="G77" s="30">
        <v>-253955.72246900003</v>
      </c>
      <c r="H77" s="30">
        <v>-207335.42919599992</v>
      </c>
      <c r="I77" s="30">
        <v>-229738.09689700013</v>
      </c>
      <c r="J77" s="30">
        <v>-182990.73100400003</v>
      </c>
      <c r="K77" s="30">
        <v>-181984.69611500003</v>
      </c>
      <c r="L77" s="30">
        <v>-233566.02498000005</v>
      </c>
      <c r="M77" s="30">
        <v>-294510.66824800003</v>
      </c>
      <c r="N77" s="30">
        <v>-367072.93013200001</v>
      </c>
      <c r="O77" s="30">
        <v>-257950.54630300001</v>
      </c>
    </row>
    <row r="78" spans="1:15">
      <c r="A78" s="77" t="s">
        <v>154</v>
      </c>
      <c r="B78" s="76">
        <v>42565.907122000106</v>
      </c>
      <c r="C78" s="76">
        <v>35895.881047999937</v>
      </c>
      <c r="D78" s="76">
        <v>46199.845811999883</v>
      </c>
      <c r="E78" s="76">
        <v>39613.536824365248</v>
      </c>
      <c r="F78" s="76">
        <v>21037.741315000021</v>
      </c>
      <c r="G78" s="76">
        <v>17260.117557999991</v>
      </c>
      <c r="H78" s="76">
        <v>21342.405138000096</v>
      </c>
      <c r="I78" s="76">
        <v>29524.716238999907</v>
      </c>
      <c r="J78" s="76">
        <v>21147.63454799998</v>
      </c>
      <c r="K78" s="76">
        <v>25250.931574999973</v>
      </c>
      <c r="L78" s="76">
        <v>33612.535095999985</v>
      </c>
      <c r="M78" s="76">
        <v>43792.497304999975</v>
      </c>
      <c r="N78" s="76">
        <v>44750.524828000009</v>
      </c>
      <c r="O78" s="76">
        <v>24302.731919999991</v>
      </c>
    </row>
    <row r="79" spans="1:15">
      <c r="A79" s="74" t="s">
        <v>76</v>
      </c>
      <c r="B79" s="72">
        <v>-18309.691633999995</v>
      </c>
      <c r="C79" s="72">
        <v>-16293.334692999999</v>
      </c>
      <c r="D79" s="72">
        <v>-23906.170001000002</v>
      </c>
      <c r="E79" s="72">
        <v>-18836.057979365243</v>
      </c>
      <c r="F79" s="72">
        <v>-26727.272780999992</v>
      </c>
      <c r="G79" s="72">
        <v>-24692.043141000002</v>
      </c>
      <c r="H79" s="72">
        <v>-22509.602564000001</v>
      </c>
      <c r="I79" s="72">
        <v>-26542.235631000003</v>
      </c>
      <c r="J79" s="72">
        <v>-21554.458749999991</v>
      </c>
      <c r="K79" s="72">
        <v>-20465.76350099999</v>
      </c>
      <c r="L79" s="72">
        <v>-24358.734411999983</v>
      </c>
      <c r="M79" s="72">
        <v>-24529.592104000003</v>
      </c>
      <c r="N79" s="72">
        <v>-26234.79436</v>
      </c>
      <c r="O79" s="72">
        <v>-20773.856587000002</v>
      </c>
    </row>
    <row r="80" spans="1:15">
      <c r="A80" s="54" t="s">
        <v>7</v>
      </c>
      <c r="B80" s="39">
        <v>24256.215488000111</v>
      </c>
      <c r="C80" s="39">
        <v>19602.54635499994</v>
      </c>
      <c r="D80" s="39">
        <v>22293.675810999881</v>
      </c>
      <c r="E80" s="39">
        <v>20777.478845000005</v>
      </c>
      <c r="F80" s="39">
        <v>-5689.5314659999731</v>
      </c>
      <c r="G80" s="39">
        <v>-7431.9255830000102</v>
      </c>
      <c r="H80" s="39">
        <v>-1167.1974259999024</v>
      </c>
      <c r="I80" s="39">
        <v>2982.4806079999044</v>
      </c>
      <c r="J80" s="39">
        <v>-406.82420200001343</v>
      </c>
      <c r="K80" s="39">
        <v>4785.168073999982</v>
      </c>
      <c r="L80" s="39">
        <v>9253.8006840000016</v>
      </c>
      <c r="M80" s="39">
        <v>19262.905200999976</v>
      </c>
      <c r="N80" s="39">
        <v>18515.730468000009</v>
      </c>
      <c r="O80" s="39">
        <v>3528.8753329999918</v>
      </c>
    </row>
    <row r="81" spans="1:15">
      <c r="A81" s="54" t="s">
        <v>8</v>
      </c>
      <c r="B81" s="39">
        <v>31188.198607000064</v>
      </c>
      <c r="C81" s="39">
        <v>27758.437198999949</v>
      </c>
      <c r="D81" s="39">
        <v>40667.960288999893</v>
      </c>
      <c r="E81" s="39">
        <v>36687.141859999989</v>
      </c>
      <c r="F81" s="39">
        <v>8795.0741560000133</v>
      </c>
      <c r="G81" s="39">
        <v>13035.544040999901</v>
      </c>
      <c r="H81" s="39">
        <v>13931.261866000044</v>
      </c>
      <c r="I81" s="39">
        <v>19446.233810999875</v>
      </c>
      <c r="J81" s="39">
        <v>12198.721563999963</v>
      </c>
      <c r="K81" s="39">
        <v>14433.697186999991</v>
      </c>
      <c r="L81" s="39">
        <v>20556.228176999994</v>
      </c>
      <c r="M81" s="39">
        <v>28783.784367999986</v>
      </c>
      <c r="N81" s="39">
        <v>30145.546363999987</v>
      </c>
      <c r="O81" s="39">
        <v>11985.85692499998</v>
      </c>
    </row>
    <row r="82" spans="1:15">
      <c r="A82" s="56" t="s">
        <v>9</v>
      </c>
      <c r="B82" s="57">
        <v>0.10552377890341721</v>
      </c>
      <c r="C82" s="57">
        <v>9.0105072850583751E-2</v>
      </c>
      <c r="D82" s="57">
        <v>5.8159568655478222E-2</v>
      </c>
      <c r="E82" s="57">
        <v>6.0420816370857749E-2</v>
      </c>
      <c r="F82" s="57">
        <v>-2.0419002183203291E-2</v>
      </c>
      <c r="G82" s="57">
        <v>-2.7402254906129929E-2</v>
      </c>
      <c r="H82" s="57">
        <v>-5.1041126456319707E-3</v>
      </c>
      <c r="I82" s="57">
        <v>1.1503696083230423E-2</v>
      </c>
      <c r="J82" s="57">
        <v>-1.9928845854131393E-3</v>
      </c>
      <c r="K82" s="57">
        <v>2.3090470144245794E-2</v>
      </c>
      <c r="L82" s="57">
        <v>3.4635266697177057E-2</v>
      </c>
      <c r="M82" s="57">
        <v>5.6939772258743963E-2</v>
      </c>
      <c r="N82" s="57">
        <v>4.4960359214601855E-2</v>
      </c>
      <c r="O82" s="57">
        <v>1.2502513186797891E-2</v>
      </c>
    </row>
    <row r="83" spans="1:15">
      <c r="A83" s="56" t="s">
        <v>10</v>
      </c>
      <c r="B83" s="57">
        <v>0.13568054653163397</v>
      </c>
      <c r="C83" s="57">
        <v>0.12759444414711354</v>
      </c>
      <c r="D83" s="57">
        <v>0.10609425958097619</v>
      </c>
      <c r="E83" s="57">
        <v>0.10668604588800232</v>
      </c>
      <c r="F83" s="57">
        <v>3.1564398486235552E-2</v>
      </c>
      <c r="G83" s="57">
        <v>4.8063358097750447E-2</v>
      </c>
      <c r="H83" s="57">
        <v>6.0920910444046183E-2</v>
      </c>
      <c r="I83" s="57">
        <v>7.5005873676141421E-2</v>
      </c>
      <c r="J83" s="57">
        <v>5.975712370878463E-2</v>
      </c>
      <c r="K83" s="57">
        <v>6.964872472889215E-2</v>
      </c>
      <c r="L83" s="57">
        <v>7.6938165140019818E-2</v>
      </c>
      <c r="M83" s="57">
        <v>8.5082811214459639E-2</v>
      </c>
      <c r="N83" s="57">
        <v>7.3200168666760351E-2</v>
      </c>
      <c r="O83" s="57">
        <v>4.2464898903779275E-2</v>
      </c>
    </row>
    <row r="84" spans="1:1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>
      <c r="A85" s="59" t="s">
        <v>182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>
      <c r="A86" s="54" t="s">
        <v>0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>
        <v>-6028.680276</v>
      </c>
      <c r="M86" s="39">
        <v>-8873.9663609999989</v>
      </c>
      <c r="N86" s="39">
        <v>-13475.657934000001</v>
      </c>
      <c r="O86" s="39">
        <v>-10494.698589</v>
      </c>
    </row>
    <row r="87" spans="1:15">
      <c r="A87" s="40" t="s">
        <v>169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>
        <v>-2380.0955599999998</v>
      </c>
      <c r="M87" s="30">
        <v>-3729.3793319999995</v>
      </c>
      <c r="N87" s="30">
        <v>-6567.3471150000005</v>
      </c>
      <c r="O87" s="30">
        <v>-4288.4189550000001</v>
      </c>
    </row>
    <row r="88" spans="1:15">
      <c r="A88" s="40" t="s">
        <v>170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-3648.5847160000003</v>
      </c>
      <c r="M88" s="30">
        <v>-5144.5870290000003</v>
      </c>
      <c r="N88" s="30">
        <v>-6908.3108190000003</v>
      </c>
      <c r="O88" s="30">
        <v>-6206.2796340000004</v>
      </c>
    </row>
    <row r="89" spans="1:15">
      <c r="A89" s="40" t="s">
        <v>207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0</v>
      </c>
      <c r="M89" s="30">
        <v>0</v>
      </c>
      <c r="N89" s="30">
        <v>0</v>
      </c>
      <c r="O89" s="30">
        <v>0</v>
      </c>
    </row>
    <row r="90" spans="1:15">
      <c r="A90" s="55" t="s">
        <v>74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6028.680276</v>
      </c>
      <c r="M90" s="30">
        <v>8873.9663609999989</v>
      </c>
      <c r="N90" s="30">
        <v>13475.657933999999</v>
      </c>
      <c r="O90" s="30">
        <v>10494.698589</v>
      </c>
    </row>
    <row r="91" spans="1:15">
      <c r="A91" s="77" t="s">
        <v>154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>
        <v>0</v>
      </c>
      <c r="M91" s="76">
        <v>0</v>
      </c>
      <c r="N91" s="76">
        <v>0</v>
      </c>
      <c r="O91" s="76">
        <v>0</v>
      </c>
    </row>
    <row r="92" spans="1:15">
      <c r="A92" s="74" t="s">
        <v>76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>
        <v>0</v>
      </c>
      <c r="M92" s="72">
        <v>0</v>
      </c>
      <c r="N92" s="72">
        <v>0</v>
      </c>
      <c r="O92" s="72">
        <v>0</v>
      </c>
    </row>
    <row r="93" spans="1:15">
      <c r="A93" s="54" t="s">
        <v>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>
        <v>0</v>
      </c>
      <c r="M93" s="39">
        <v>0</v>
      </c>
      <c r="N93" s="39">
        <v>-1.8189894035458565E-12</v>
      </c>
      <c r="O93" s="39">
        <v>0</v>
      </c>
    </row>
    <row r="94" spans="1:15">
      <c r="A94" s="54" t="s">
        <v>8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0</v>
      </c>
      <c r="O94" s="39">
        <v>0</v>
      </c>
    </row>
    <row r="95" spans="1:1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>
      <c r="A98" s="59" t="s">
        <v>14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>
      <c r="A99" s="54" t="s">
        <v>0</v>
      </c>
      <c r="B99" s="39">
        <v>681191.69682199985</v>
      </c>
      <c r="C99" s="39">
        <v>672287.40835400997</v>
      </c>
      <c r="D99" s="39">
        <v>878455.02620055992</v>
      </c>
      <c r="E99" s="39">
        <v>891122.43704399886</v>
      </c>
      <c r="F99" s="39">
        <v>816158.84449299553</v>
      </c>
      <c r="G99" s="39">
        <v>841541.27810900018</v>
      </c>
      <c r="H99" s="39">
        <v>800141.89696000004</v>
      </c>
      <c r="I99" s="39">
        <v>846550.48755700001</v>
      </c>
      <c r="J99" s="39">
        <v>780455.81480899989</v>
      </c>
      <c r="K99" s="39">
        <v>897198.72752800002</v>
      </c>
      <c r="L99" s="39">
        <v>1068112.153472</v>
      </c>
      <c r="M99" s="39">
        <v>1300157.6032469999</v>
      </c>
      <c r="N99" s="39">
        <v>1542089.85812</v>
      </c>
      <c r="O99" s="39">
        <v>1110163.4800170001</v>
      </c>
    </row>
    <row r="100" spans="1:15">
      <c r="A100" s="40" t="s">
        <v>169</v>
      </c>
      <c r="B100" s="30">
        <v>281099.247026</v>
      </c>
      <c r="C100" s="30">
        <v>270672.612441</v>
      </c>
      <c r="D100" s="30">
        <v>351479.83940299996</v>
      </c>
      <c r="E100" s="30">
        <v>351753.07382447179</v>
      </c>
      <c r="F100" s="30">
        <v>327579.36883699452</v>
      </c>
      <c r="G100" s="30">
        <v>318079.016955</v>
      </c>
      <c r="H100" s="30">
        <v>285506.128257</v>
      </c>
      <c r="I100" s="30">
        <v>318596.76725499996</v>
      </c>
      <c r="J100" s="30">
        <v>300666.06677199993</v>
      </c>
      <c r="K100" s="30">
        <v>306375.17032199999</v>
      </c>
      <c r="L100" s="30">
        <v>369720.28894800006</v>
      </c>
      <c r="M100" s="30">
        <v>430051.43497569999</v>
      </c>
      <c r="N100" s="30">
        <v>501092.68131299998</v>
      </c>
      <c r="O100" s="30">
        <v>353841.57725799998</v>
      </c>
    </row>
    <row r="101" spans="1:15">
      <c r="A101" s="40" t="s">
        <v>170</v>
      </c>
      <c r="B101" s="30">
        <v>400092.44979599997</v>
      </c>
      <c r="C101" s="30">
        <v>401614.79591300996</v>
      </c>
      <c r="D101" s="30">
        <v>526975.18679755996</v>
      </c>
      <c r="E101" s="30">
        <v>539369.36321952706</v>
      </c>
      <c r="F101" s="30">
        <v>488579.47565600107</v>
      </c>
      <c r="G101" s="30">
        <v>523462.26115400007</v>
      </c>
      <c r="H101" s="30">
        <v>514635.76870299992</v>
      </c>
      <c r="I101" s="30">
        <v>308397.49556576001</v>
      </c>
      <c r="J101" s="30">
        <v>250086.01510308863</v>
      </c>
      <c r="K101" s="30">
        <v>270145.89514659904</v>
      </c>
      <c r="L101" s="30">
        <v>352861.86156375933</v>
      </c>
      <c r="M101" s="30">
        <v>408174.65952842956</v>
      </c>
      <c r="N101" s="30">
        <v>511545.51435700001</v>
      </c>
      <c r="O101" s="30">
        <v>346633.49952600006</v>
      </c>
    </row>
    <row r="102" spans="1:15">
      <c r="A102" s="40" t="s">
        <v>207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219556.22473623999</v>
      </c>
      <c r="J102" s="30">
        <v>229703.73293391132</v>
      </c>
      <c r="K102" s="30">
        <v>320677.66205940093</v>
      </c>
      <c r="L102" s="30">
        <v>345530.0029602407</v>
      </c>
      <c r="M102" s="30">
        <v>461931.50874287041</v>
      </c>
      <c r="N102" s="30">
        <v>529451.66244999995</v>
      </c>
      <c r="O102" s="30">
        <v>409688.40323199995</v>
      </c>
    </row>
    <row r="103" spans="1:15">
      <c r="A103" s="55" t="s">
        <v>74</v>
      </c>
      <c r="B103" s="30">
        <v>-534628.76265699975</v>
      </c>
      <c r="C103" s="30">
        <v>-530195.26269305917</v>
      </c>
      <c r="D103" s="30">
        <v>-720758.39849338192</v>
      </c>
      <c r="E103" s="30">
        <v>-728348.64425663813</v>
      </c>
      <c r="F103" s="30">
        <v>-671565.21931199997</v>
      </c>
      <c r="G103" s="30">
        <v>-696329.45818900014</v>
      </c>
      <c r="H103" s="30">
        <v>-659448.8670505801</v>
      </c>
      <c r="I103" s="30">
        <v>-703612.65486400016</v>
      </c>
      <c r="J103" s="30">
        <v>-652252.29019099998</v>
      </c>
      <c r="K103" s="30">
        <v>-742026.09939100011</v>
      </c>
      <c r="L103" s="30">
        <v>-889903.6787869999</v>
      </c>
      <c r="M103" s="30">
        <v>-1098947.2572869998</v>
      </c>
      <c r="N103" s="30">
        <v>-1317806.5381489999</v>
      </c>
      <c r="O103" s="30">
        <v>-962536.61932699999</v>
      </c>
    </row>
    <row r="104" spans="1:15">
      <c r="A104" s="77" t="s">
        <v>154</v>
      </c>
      <c r="B104" s="76">
        <v>146562.93416500016</v>
      </c>
      <c r="C104" s="76">
        <v>142092.14566095077</v>
      </c>
      <c r="D104" s="76">
        <v>157696.62770717801</v>
      </c>
      <c r="E104" s="76">
        <v>162773.79278736067</v>
      </c>
      <c r="F104" s="76">
        <v>144593.62518099553</v>
      </c>
      <c r="G104" s="76">
        <v>145211.81991999995</v>
      </c>
      <c r="H104" s="76">
        <v>140693.02990941994</v>
      </c>
      <c r="I104" s="76">
        <v>142937.8326929998</v>
      </c>
      <c r="J104" s="76">
        <v>128202.52461799992</v>
      </c>
      <c r="K104" s="76">
        <v>155172.62813699988</v>
      </c>
      <c r="L104" s="76">
        <v>178208.47468499994</v>
      </c>
      <c r="M104" s="76">
        <v>201210.49596000006</v>
      </c>
      <c r="N104" s="76">
        <v>224283.31997100002</v>
      </c>
      <c r="O104" s="76">
        <v>147626.86069000006</v>
      </c>
    </row>
    <row r="105" spans="1:15">
      <c r="A105" s="74" t="s">
        <v>76</v>
      </c>
      <c r="B105" s="72">
        <v>-61005.693992999986</v>
      </c>
      <c r="C105" s="72">
        <v>-58258.108624999993</v>
      </c>
      <c r="D105" s="72">
        <v>-69629.24779653002</v>
      </c>
      <c r="E105" s="72">
        <v>-69625.88275336285</v>
      </c>
      <c r="F105" s="72">
        <v>-81292.579730999991</v>
      </c>
      <c r="G105" s="72">
        <v>-85702.872444000008</v>
      </c>
      <c r="H105" s="72">
        <v>-84941.072798999987</v>
      </c>
      <c r="I105" s="72">
        <v>-89468.435132999992</v>
      </c>
      <c r="J105" s="72">
        <v>-80038.546405999979</v>
      </c>
      <c r="K105" s="72">
        <v>-82710.128169999996</v>
      </c>
      <c r="L105" s="72">
        <v>-102265.68817199999</v>
      </c>
      <c r="M105" s="72">
        <v>-120459.79057900002</v>
      </c>
      <c r="N105" s="72">
        <v>-133749.08027599999</v>
      </c>
      <c r="O105" s="72">
        <v>-105902.937745</v>
      </c>
    </row>
    <row r="106" spans="1:15">
      <c r="A106" s="54" t="s">
        <v>7</v>
      </c>
      <c r="B106" s="39">
        <v>85557.240172000194</v>
      </c>
      <c r="C106" s="39">
        <v>83834.037035950765</v>
      </c>
      <c r="D106" s="39">
        <v>88067.379910647971</v>
      </c>
      <c r="E106" s="39">
        <v>93147.910033997818</v>
      </c>
      <c r="F106" s="39">
        <v>63301.045449995538</v>
      </c>
      <c r="G106" s="39">
        <v>59508.947475999943</v>
      </c>
      <c r="H106" s="39">
        <v>55751.957110419942</v>
      </c>
      <c r="I106" s="39">
        <v>53469.397559999779</v>
      </c>
      <c r="J106" s="39">
        <v>48163.978211999929</v>
      </c>
      <c r="K106" s="95">
        <v>72462.499966999865</v>
      </c>
      <c r="L106" s="39">
        <v>75942.786512999955</v>
      </c>
      <c r="M106" s="39">
        <v>80750.705381000051</v>
      </c>
      <c r="N106" s="39">
        <v>90534.239695000011</v>
      </c>
      <c r="O106" s="39">
        <v>41723.922945000049</v>
      </c>
    </row>
    <row r="107" spans="1:15">
      <c r="A107" s="54" t="s">
        <v>8</v>
      </c>
      <c r="B107" s="39">
        <v>117349.55923700021</v>
      </c>
      <c r="C107" s="39">
        <v>114046.37905895064</v>
      </c>
      <c r="D107" s="39">
        <v>129761.4518516479</v>
      </c>
      <c r="E107" s="39">
        <v>126764.83617800919</v>
      </c>
      <c r="F107" s="39">
        <v>97101.074841995476</v>
      </c>
      <c r="G107" s="39">
        <v>101908.60371699987</v>
      </c>
      <c r="H107" s="39">
        <v>91290.229183999851</v>
      </c>
      <c r="I107" s="39">
        <v>93197.074024999631</v>
      </c>
      <c r="J107" s="39">
        <v>86939.153110999658</v>
      </c>
      <c r="K107" s="39">
        <v>111450.56806799983</v>
      </c>
      <c r="L107" s="39">
        <v>120573.97502400001</v>
      </c>
      <c r="M107" s="39">
        <v>124977.722587</v>
      </c>
      <c r="N107" s="39">
        <v>143249.87266099994</v>
      </c>
      <c r="O107" s="39">
        <v>82224.402191999936</v>
      </c>
    </row>
    <row r="108" spans="1:15">
      <c r="A108" s="56" t="s">
        <v>9</v>
      </c>
      <c r="B108" s="57">
        <v>0.12559935855230617</v>
      </c>
      <c r="C108" s="57">
        <v>0.124699698364432</v>
      </c>
      <c r="D108" s="57">
        <v>0.10025257672160137</v>
      </c>
      <c r="E108" s="57">
        <v>0.10452874505436639</v>
      </c>
      <c r="F108" s="57">
        <v>7.7559712643092971E-2</v>
      </c>
      <c r="G108" s="57">
        <v>7.0714234730969522E-2</v>
      </c>
      <c r="H108" s="57">
        <v>6.9677587590700862E-2</v>
      </c>
      <c r="I108" s="57">
        <v>6.3161498748058514E-2</v>
      </c>
      <c r="J108" s="57">
        <v>6.171262651657871E-2</v>
      </c>
      <c r="K108" s="57">
        <v>8.0765272780370101E-2</v>
      </c>
      <c r="L108" s="57">
        <v>7.0999999999999994E-2</v>
      </c>
      <c r="M108" s="57">
        <v>6.2E-2</v>
      </c>
      <c r="N108" s="57">
        <v>5.8999999999999997E-2</v>
      </c>
      <c r="O108" s="57">
        <v>3.7999999999999999E-2</v>
      </c>
    </row>
    <row r="109" spans="1:15">
      <c r="A109" s="56" t="s">
        <v>10</v>
      </c>
      <c r="B109" s="57">
        <v>0.17227097714854336</v>
      </c>
      <c r="C109" s="57">
        <v>0.16963932038854523</v>
      </c>
      <c r="D109" s="57">
        <v>0.147715532362407</v>
      </c>
      <c r="E109" s="57">
        <v>0.14225299566971875</v>
      </c>
      <c r="F109" s="57">
        <v>0.11897325563177037</v>
      </c>
      <c r="G109" s="57">
        <v>0.12109756986133272</v>
      </c>
      <c r="H109" s="57">
        <v>0.11409254974754003</v>
      </c>
      <c r="I109" s="57">
        <v>0.11009039082116703</v>
      </c>
      <c r="J109" s="57">
        <v>0.11139535571565468</v>
      </c>
      <c r="K109" s="57">
        <v>0.12422060425238583</v>
      </c>
      <c r="L109" s="57">
        <v>0.113</v>
      </c>
      <c r="M109" s="57">
        <v>9.6000000000000002E-2</v>
      </c>
      <c r="N109" s="57">
        <v>9.2999999999999999E-2</v>
      </c>
      <c r="O109" s="57">
        <v>7.3999999999999996E-2</v>
      </c>
    </row>
    <row r="110" spans="1:15">
      <c r="A110" s="56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</row>
    <row r="111" spans="1:15">
      <c r="M111" s="41"/>
    </row>
  </sheetData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32"/>
  <sheetViews>
    <sheetView showGridLines="0" zoomScale="60" zoomScaleNormal="60" zoomScaleSheetLayoutView="70" workbookViewId="0"/>
  </sheetViews>
  <sheetFormatPr baseColWidth="10" defaultColWidth="11" defaultRowHeight="14.5"/>
  <cols>
    <col min="1" max="1" width="65.75" style="31" bestFit="1" customWidth="1"/>
    <col min="2" max="16384" width="11" style="31"/>
  </cols>
  <sheetData>
    <row r="1" spans="1:14" ht="18">
      <c r="A1" s="89" t="s">
        <v>21</v>
      </c>
    </row>
    <row r="2" spans="1:14" ht="18">
      <c r="A2" s="67"/>
    </row>
    <row r="3" spans="1:14" ht="18">
      <c r="A3" s="88" t="s">
        <v>127</v>
      </c>
    </row>
    <row r="4" spans="1:14">
      <c r="A4" s="33" t="s">
        <v>87</v>
      </c>
    </row>
    <row r="5" spans="1:14" ht="15.5">
      <c r="A5" s="43"/>
    </row>
    <row r="6" spans="1:14">
      <c r="B6" s="90">
        <v>2013</v>
      </c>
      <c r="C6" s="90">
        <v>2014</v>
      </c>
      <c r="D6" s="90">
        <v>2015</v>
      </c>
      <c r="E6" s="90">
        <v>2016</v>
      </c>
      <c r="F6" s="90">
        <v>2017</v>
      </c>
      <c r="G6" s="90">
        <v>2018</v>
      </c>
      <c r="H6" s="90">
        <v>2019</v>
      </c>
      <c r="I6" s="90">
        <v>2020</v>
      </c>
      <c r="J6" s="90">
        <v>2021</v>
      </c>
      <c r="K6" s="90">
        <v>2022</v>
      </c>
      <c r="L6" s="90">
        <v>2023</v>
      </c>
      <c r="M6" s="90">
        <v>2024</v>
      </c>
      <c r="N6" s="90">
        <v>2025</v>
      </c>
    </row>
    <row r="9" spans="1:14">
      <c r="A9" s="44" t="s">
        <v>128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2211761.59</v>
      </c>
      <c r="N9" s="30">
        <v>1364622.003</v>
      </c>
    </row>
    <row r="10" spans="1:14">
      <c r="A10" s="44" t="s">
        <v>129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-1919067.7209999999</v>
      </c>
      <c r="N10" s="30">
        <v>-1200815.3589999999</v>
      </c>
    </row>
    <row r="11" spans="1:14">
      <c r="A11" s="44" t="s">
        <v>130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-165356.522</v>
      </c>
      <c r="N11" s="30">
        <v>-110301.97900000005</v>
      </c>
    </row>
    <row r="12" spans="1:14" ht="9.9" customHeight="1">
      <c r="A12" s="78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4">
      <c r="A13" s="38" t="s">
        <v>131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127337.34699999999</v>
      </c>
      <c r="N13" s="39">
        <v>53504.665000000001</v>
      </c>
    </row>
    <row r="14" spans="1:14">
      <c r="A14" s="46"/>
    </row>
    <row r="15" spans="1:14">
      <c r="A15" s="44" t="s">
        <v>132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-15957.904</v>
      </c>
    </row>
    <row r="16" spans="1:14">
      <c r="A16" s="40" t="s">
        <v>133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</row>
    <row r="17" spans="1:14">
      <c r="A17" s="40" t="s">
        <v>134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-15957.904</v>
      </c>
    </row>
    <row r="18" spans="1:14">
      <c r="A18" s="44" t="s">
        <v>130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9764.9199999999983</v>
      </c>
      <c r="N18" s="30">
        <v>5450.829835999999</v>
      </c>
    </row>
    <row r="19" spans="1:14" ht="9.9" customHeight="1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>
      <c r="A20" s="38" t="s">
        <v>135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-26412.277999999998</v>
      </c>
      <c r="N20" s="39">
        <v>-10507.074164000001</v>
      </c>
    </row>
    <row r="21" spans="1:14">
      <c r="A21" s="46"/>
    </row>
    <row r="22" spans="1:14">
      <c r="A22" s="45" t="s">
        <v>136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-15549.063</v>
      </c>
    </row>
    <row r="23" spans="1:14">
      <c r="A23" s="45" t="s">
        <v>137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-27534.072</v>
      </c>
      <c r="N23" s="30">
        <v>-16333.769</v>
      </c>
    </row>
    <row r="24" spans="1:14">
      <c r="A24" s="45" t="s">
        <v>138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-11040.184999999998</v>
      </c>
      <c r="N24" s="30">
        <v>-7.5919999999996435</v>
      </c>
    </row>
    <row r="25" spans="1:14">
      <c r="A25" s="45" t="s">
        <v>130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-13645.039000000004</v>
      </c>
      <c r="N25" s="30">
        <v>-35337.665000000008</v>
      </c>
    </row>
    <row r="26" spans="1:14" ht="9.9" customHeight="1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>
      <c r="A27" s="38" t="s">
        <v>139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-65706.256999999998</v>
      </c>
      <c r="N27" s="39">
        <v>-67228.089000000007</v>
      </c>
    </row>
    <row r="28" spans="1:14">
      <c r="A28" s="46"/>
    </row>
    <row r="29" spans="1:14" ht="16.5" customHeight="1">
      <c r="A29" s="47" t="s">
        <v>159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2649.3439999999996</v>
      </c>
      <c r="N29" s="30">
        <v>-1214.067</v>
      </c>
    </row>
    <row r="30" spans="1:14">
      <c r="A30" s="45" t="s">
        <v>141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</row>
    <row r="31" spans="1:14" ht="9.9" customHeight="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>
      <c r="A32" s="84" t="s">
        <v>236</v>
      </c>
      <c r="B32" s="85">
        <v>170861.02</v>
      </c>
      <c r="C32" s="85">
        <v>78590.114000000001</v>
      </c>
      <c r="D32" s="85">
        <v>68392.173999999999</v>
      </c>
      <c r="E32" s="85">
        <v>64417.339</v>
      </c>
      <c r="F32" s="85">
        <v>40845.120999999999</v>
      </c>
      <c r="G32" s="85">
        <v>49392.705999999998</v>
      </c>
      <c r="H32" s="85">
        <v>138739.365024</v>
      </c>
      <c r="I32" s="85">
        <v>188509.52299999999</v>
      </c>
      <c r="J32" s="85">
        <v>176571.45499999999</v>
      </c>
      <c r="K32" s="85">
        <v>147797.30900000001</v>
      </c>
      <c r="L32" s="85">
        <v>134135.348</v>
      </c>
      <c r="M32" s="85">
        <v>315985.55799999996</v>
      </c>
      <c r="N32" s="85">
        <v>118537.48883599999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Balances PCGA Chile</vt:lpstr>
      <vt:lpstr>Est.Resultado Anual PCGA Chile</vt:lpstr>
      <vt:lpstr>Est.Resultado Trim. PCGA Chile</vt:lpstr>
      <vt:lpstr>Bitácora respaldo a Mar-25</vt:lpstr>
      <vt:lpstr>Balances IFRS</vt:lpstr>
      <vt:lpstr>Est.Resultado Trim. IFRS</vt:lpstr>
      <vt:lpstr>Est.Resultado Trim Resp</vt:lpstr>
      <vt:lpstr>Est.Resultado Anual IFRS</vt:lpstr>
      <vt:lpstr>Flujo Efectivo Anual</vt:lpstr>
      <vt:lpstr>Flujo Efectivo Trimestre</vt:lpstr>
      <vt:lpstr>'Balances IFRS'!Área_de_impresión</vt:lpstr>
      <vt:lpstr>'Est.Resultado Anual IFRS'!Área_de_impresión</vt:lpstr>
      <vt:lpstr>'Est.Resultado Trim Resp'!Área_de_impresión</vt:lpstr>
      <vt:lpstr>'Est.Resultado Trim. IFRS'!Área_de_impresión</vt:lpstr>
      <vt:lpstr>'Flujo Efectivo Trimestre'!Área_de_impresión</vt:lpstr>
      <vt:lpstr>'Balances IFRS'!Títulos_a_imprimir</vt:lpstr>
      <vt:lpstr>'Est.Resultado Trim Resp'!Títulos_a_imprimir</vt:lpstr>
      <vt:lpstr>'Est.Resultado Trim. IFRS'!Títulos_a_imprimir</vt:lpstr>
      <vt:lpstr>'Flujo Efectivo Trimestre'!Títulos_a_imprimir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Matus Urra, Beatriz Irene</cp:lastModifiedBy>
  <cp:lastPrinted>2022-04-27T19:13:42Z</cp:lastPrinted>
  <dcterms:created xsi:type="dcterms:W3CDTF">2009-06-19T20:01:04Z</dcterms:created>
  <dcterms:modified xsi:type="dcterms:W3CDTF">2025-10-30T15:50:40Z</dcterms:modified>
</cp:coreProperties>
</file>